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HotelSolutions\6. The Ghoman Group\PayrollSheets_111523\"/>
    </mc:Choice>
  </mc:AlternateContent>
  <xr:revisionPtr revIDLastSave="0" documentId="13_ncr:1_{365634FD-6099-4CDD-92E7-B018029D8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yroll Labor Report" sheetId="1" r:id="rId1"/>
    <sheet name="Register Totals" sheetId="2" r:id="rId2"/>
    <sheet name="Daily Report" sheetId="3" state="hidden" r:id="rId3"/>
    <sheet name="Rooms Budget" sheetId="4" state="hidden" r:id="rId4"/>
    <sheet name="Sheet1" sheetId="5" state="hidden" r:id="rId5"/>
    <sheet name="Sheet4" sheetId="6" state="hidden" r:id="rId6"/>
    <sheet name="Food Budget" sheetId="7" state="hidden" r:id="rId7"/>
    <sheet name="Sheet2" sheetId="8" state="hidden" r:id="rId8"/>
    <sheet name="Beverage Budget" sheetId="9" state="hidden" r:id="rId9"/>
    <sheet name="Sheet3" sheetId="10" state="hidden" r:id="rId10"/>
    <sheet name="Telephone" sheetId="11" state="hidden" r:id="rId11"/>
    <sheet name="Other" sheetId="12" state="hidden" r:id="rId12"/>
    <sheet name="Sheet5" sheetId="13" state="hidden" r:id="rId13"/>
    <sheet name="Sheet6" sheetId="14" state="hidden" r:id="rId14"/>
    <sheet name="Sheet7" sheetId="15" state="hidden" r:id="rId15"/>
    <sheet name="Sheet8" sheetId="16" state="hidden" r:id="rId16"/>
  </sheets>
  <definedNames>
    <definedName name="BevAllow">'Beverage Budget'!$D$18:$O$18</definedName>
    <definedName name="LastYearTable">'Daily Report'!$AB$1:$AD$31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3" roundtripDataSignature="AMtx7mjXvzW3qJw4UmdB7zU2h7Eg8jDYBA=="/>
    </ext>
  </extLst>
</workbook>
</file>

<file path=xl/calcChain.xml><?xml version="1.0" encoding="utf-8"?>
<calcChain xmlns="http://schemas.openxmlformats.org/spreadsheetml/2006/main">
  <c r="H147" i="3" l="1"/>
  <c r="B147" i="3" s="1"/>
  <c r="H146" i="3"/>
  <c r="B146" i="3"/>
  <c r="H145" i="3"/>
  <c r="B145" i="3"/>
  <c r="H144" i="3"/>
  <c r="B144" i="3"/>
  <c r="H143" i="3"/>
  <c r="B143" i="3" s="1"/>
  <c r="H142" i="3"/>
  <c r="B142" i="3"/>
  <c r="H141" i="3"/>
  <c r="B141" i="3"/>
  <c r="H140" i="3"/>
  <c r="B140" i="3" s="1"/>
  <c r="H139" i="3"/>
  <c r="B139" i="3" s="1"/>
  <c r="H138" i="3"/>
  <c r="B138" i="3"/>
  <c r="H137" i="3"/>
  <c r="B137" i="3"/>
  <c r="H136" i="3"/>
  <c r="B136" i="3" s="1"/>
  <c r="H135" i="3"/>
  <c r="B135" i="3" s="1"/>
  <c r="H134" i="3"/>
  <c r="B134" i="3"/>
  <c r="H133" i="3"/>
  <c r="B133" i="3"/>
  <c r="H132" i="3"/>
  <c r="B132" i="3" s="1"/>
  <c r="H131" i="3"/>
  <c r="B131" i="3" s="1"/>
  <c r="H130" i="3"/>
  <c r="B130" i="3"/>
  <c r="H129" i="3"/>
  <c r="B129" i="3"/>
  <c r="H128" i="3"/>
  <c r="B128" i="3" s="1"/>
  <c r="H127" i="3"/>
  <c r="B127" i="3" s="1"/>
  <c r="H126" i="3"/>
  <c r="B126" i="3"/>
  <c r="H125" i="3"/>
  <c r="B125" i="3"/>
  <c r="H124" i="3"/>
  <c r="B124" i="3" s="1"/>
  <c r="H123" i="3"/>
  <c r="B123" i="3" s="1"/>
  <c r="H122" i="3"/>
  <c r="B122" i="3"/>
  <c r="H121" i="3"/>
  <c r="B121" i="3"/>
  <c r="H120" i="3"/>
  <c r="B120" i="3" s="1"/>
  <c r="H119" i="3"/>
  <c r="B119" i="3" s="1"/>
  <c r="H118" i="3"/>
  <c r="B118" i="3"/>
  <c r="H117" i="3"/>
  <c r="B117" i="3"/>
  <c r="H116" i="3"/>
  <c r="B116" i="3" s="1"/>
  <c r="H115" i="3"/>
  <c r="B115" i="3" s="1"/>
  <c r="H114" i="3"/>
  <c r="B114" i="3"/>
  <c r="H113" i="3"/>
  <c r="B113" i="3"/>
  <c r="H112" i="3"/>
  <c r="B112" i="3" s="1"/>
  <c r="H111" i="3"/>
  <c r="B111" i="3" s="1"/>
  <c r="H110" i="3"/>
  <c r="B110" i="3"/>
  <c r="H109" i="3"/>
  <c r="B109" i="3"/>
  <c r="H108" i="3"/>
  <c r="B108" i="3" s="1"/>
  <c r="H107" i="3"/>
  <c r="B107" i="3" s="1"/>
  <c r="H106" i="3"/>
  <c r="B106" i="3"/>
  <c r="H105" i="3"/>
  <c r="B105" i="3"/>
  <c r="H104" i="3"/>
  <c r="B104" i="3" s="1"/>
  <c r="H103" i="3"/>
  <c r="B103" i="3" s="1"/>
  <c r="H102" i="3"/>
  <c r="B102" i="3"/>
  <c r="H101" i="3"/>
  <c r="B101" i="3"/>
  <c r="H100" i="3"/>
  <c r="B100" i="3" s="1"/>
  <c r="H99" i="3"/>
  <c r="B99" i="3" s="1"/>
  <c r="H98" i="3"/>
  <c r="B98" i="3"/>
  <c r="H97" i="3"/>
  <c r="B97" i="3"/>
  <c r="H96" i="3"/>
  <c r="B96" i="3" s="1"/>
  <c r="H95" i="3"/>
  <c r="B95" i="3" s="1"/>
  <c r="H94" i="3"/>
  <c r="B94" i="3"/>
  <c r="H93" i="3"/>
  <c r="B93" i="3"/>
  <c r="H92" i="3"/>
  <c r="B92" i="3" s="1"/>
  <c r="H91" i="3"/>
  <c r="B91" i="3" s="1"/>
  <c r="H90" i="3"/>
  <c r="B90" i="3"/>
  <c r="H89" i="3"/>
  <c r="B89" i="3"/>
  <c r="H88" i="3"/>
  <c r="B88" i="3" s="1"/>
  <c r="H87" i="3"/>
  <c r="B87" i="3" s="1"/>
  <c r="H86" i="3"/>
  <c r="B86" i="3"/>
  <c r="Y85" i="3"/>
  <c r="H85" i="3"/>
  <c r="B85" i="3"/>
  <c r="H84" i="3"/>
  <c r="B84" i="3" s="1"/>
  <c r="H83" i="3"/>
  <c r="B83" i="3"/>
  <c r="H82" i="3"/>
  <c r="B82" i="3" s="1"/>
  <c r="Q81" i="3"/>
  <c r="H81" i="3"/>
  <c r="B81" i="3" s="1"/>
  <c r="H80" i="3"/>
  <c r="B80" i="3" s="1"/>
  <c r="H79" i="3"/>
  <c r="B79" i="3"/>
  <c r="H78" i="3"/>
  <c r="B78" i="3"/>
  <c r="H77" i="3"/>
  <c r="B77" i="3" s="1"/>
  <c r="H76" i="3"/>
  <c r="B76" i="3" s="1"/>
  <c r="H75" i="3"/>
  <c r="B75" i="3"/>
  <c r="H74" i="3"/>
  <c r="B74" i="3"/>
  <c r="H73" i="3"/>
  <c r="B73" i="3" s="1"/>
  <c r="H72" i="3"/>
  <c r="B72" i="3" s="1"/>
  <c r="H71" i="3"/>
  <c r="B71" i="3"/>
  <c r="R70" i="3"/>
  <c r="Q70" i="3"/>
  <c r="P70" i="3"/>
  <c r="P78" i="3" s="1"/>
  <c r="O70" i="3"/>
  <c r="O78" i="3" s="1"/>
  <c r="H70" i="3"/>
  <c r="B70" i="3" s="1"/>
  <c r="H69" i="3"/>
  <c r="B69" i="3"/>
  <c r="H68" i="3"/>
  <c r="B68" i="3"/>
  <c r="H67" i="3"/>
  <c r="B67" i="3" s="1"/>
  <c r="H66" i="3"/>
  <c r="B66" i="3" s="1"/>
  <c r="H65" i="3"/>
  <c r="B65" i="3"/>
  <c r="H64" i="3"/>
  <c r="B64" i="3"/>
  <c r="H63" i="3"/>
  <c r="B63" i="3" s="1"/>
  <c r="H62" i="3"/>
  <c r="B62" i="3" s="1"/>
  <c r="H61" i="3"/>
  <c r="B61" i="3"/>
  <c r="H60" i="3"/>
  <c r="B60" i="3"/>
  <c r="H59" i="3"/>
  <c r="B59" i="3" s="1"/>
  <c r="H58" i="3"/>
  <c r="B58" i="3" s="1"/>
  <c r="H57" i="3"/>
  <c r="B57" i="3"/>
  <c r="H56" i="3"/>
  <c r="B56" i="3"/>
  <c r="H55" i="3"/>
  <c r="B55" i="3" s="1"/>
  <c r="H54" i="3"/>
  <c r="B54" i="3" s="1"/>
  <c r="H53" i="3"/>
  <c r="B53" i="3"/>
  <c r="H52" i="3"/>
  <c r="B52" i="3"/>
  <c r="H51" i="3"/>
  <c r="B51" i="3" s="1"/>
  <c r="H50" i="3"/>
  <c r="B50" i="3" s="1"/>
  <c r="H49" i="3"/>
  <c r="B49" i="3"/>
  <c r="H48" i="3"/>
  <c r="B48" i="3"/>
  <c r="H47" i="3"/>
  <c r="B47" i="3" s="1"/>
  <c r="H46" i="3"/>
  <c r="B46" i="3" s="1"/>
  <c r="H45" i="3"/>
  <c r="B45" i="3"/>
  <c r="H44" i="3"/>
  <c r="B44" i="3"/>
  <c r="H43" i="3"/>
  <c r="B43" i="3" s="1"/>
  <c r="H42" i="3"/>
  <c r="B42" i="3" s="1"/>
  <c r="H41" i="3"/>
  <c r="B41" i="3"/>
  <c r="T40" i="3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H40" i="3"/>
  <c r="B40" i="3"/>
  <c r="H39" i="3"/>
  <c r="B39" i="3" s="1"/>
  <c r="H38" i="3"/>
  <c r="B38" i="3"/>
  <c r="H37" i="3"/>
  <c r="B37" i="3" s="1"/>
  <c r="H36" i="3"/>
  <c r="B36" i="3"/>
  <c r="H35" i="3"/>
  <c r="B35" i="3" s="1"/>
  <c r="H34" i="3"/>
  <c r="B34" i="3"/>
  <c r="H33" i="3"/>
  <c r="B33" i="3" s="1"/>
  <c r="H32" i="3"/>
  <c r="B32" i="3"/>
  <c r="V31" i="3"/>
  <c r="U31" i="3"/>
  <c r="U10" i="3" s="1"/>
  <c r="H31" i="3"/>
  <c r="B31" i="3"/>
  <c r="H30" i="3"/>
  <c r="B30" i="3" s="1"/>
  <c r="H29" i="3"/>
  <c r="B29" i="3"/>
  <c r="H28" i="3"/>
  <c r="B28" i="3"/>
  <c r="H27" i="3"/>
  <c r="B27" i="3"/>
  <c r="H26" i="3"/>
  <c r="B26" i="3" s="1"/>
  <c r="H25" i="3"/>
  <c r="B25" i="3"/>
  <c r="H24" i="3"/>
  <c r="B24" i="3"/>
  <c r="H23" i="3"/>
  <c r="B23" i="3"/>
  <c r="H22" i="3"/>
  <c r="B22" i="3" s="1"/>
  <c r="H21" i="3"/>
  <c r="B21" i="3"/>
  <c r="H20" i="3"/>
  <c r="B20" i="3"/>
  <c r="H19" i="3"/>
  <c r="B19" i="3"/>
  <c r="H18" i="3"/>
  <c r="B18" i="3" s="1"/>
  <c r="H17" i="3"/>
  <c r="B17" i="3"/>
  <c r="V16" i="3"/>
  <c r="U16" i="3"/>
  <c r="H16" i="3"/>
  <c r="B16" i="3"/>
  <c r="V15" i="3"/>
  <c r="U15" i="3"/>
  <c r="H15" i="3"/>
  <c r="B15" i="3"/>
  <c r="H14" i="3"/>
  <c r="B14" i="3"/>
  <c r="H13" i="3"/>
  <c r="B13" i="3"/>
  <c r="H12" i="3"/>
  <c r="B12" i="3" s="1"/>
  <c r="L11" i="3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4" i="3" s="1"/>
  <c r="L76" i="3" s="1"/>
  <c r="L78" i="3" s="1"/>
  <c r="H11" i="3"/>
  <c r="B11" i="3" s="1"/>
  <c r="V10" i="3"/>
  <c r="H10" i="3"/>
  <c r="B10" i="3"/>
  <c r="H9" i="3"/>
  <c r="B9" i="3"/>
  <c r="V7" i="3"/>
  <c r="U7" i="3"/>
  <c r="V6" i="3"/>
  <c r="U6" i="3"/>
  <c r="S4" i="3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N3" i="3"/>
  <c r="AB2" i="3"/>
  <c r="AB3" i="3" s="1"/>
  <c r="AB4" i="3" s="1"/>
  <c r="AB5" i="3" s="1"/>
  <c r="AB6" i="3" s="1"/>
  <c r="AB7" i="3" s="1"/>
  <c r="AB8" i="3" s="1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G85" i="1"/>
  <c r="F85" i="1"/>
  <c r="X83" i="1"/>
  <c r="R83" i="1"/>
  <c r="M83" i="1"/>
  <c r="L83" i="1"/>
  <c r="H83" i="1"/>
  <c r="G83" i="1"/>
  <c r="F83" i="1"/>
  <c r="Z82" i="1"/>
  <c r="Y82" i="1"/>
  <c r="Q82" i="1"/>
  <c r="T82" i="1" s="1"/>
  <c r="U82" i="1" s="1"/>
  <c r="O82" i="1"/>
  <c r="H82" i="1"/>
  <c r="Z81" i="1"/>
  <c r="Y81" i="1"/>
  <c r="Q81" i="1"/>
  <c r="T81" i="1" s="1"/>
  <c r="U81" i="1" s="1"/>
  <c r="O81" i="1"/>
  <c r="H81" i="1"/>
  <c r="Z80" i="1"/>
  <c r="Y80" i="1"/>
  <c r="Q80" i="1"/>
  <c r="T80" i="1" s="1"/>
  <c r="U80" i="1" s="1"/>
  <c r="O80" i="1"/>
  <c r="H80" i="1"/>
  <c r="Z79" i="1"/>
  <c r="Y79" i="1"/>
  <c r="Q79" i="1"/>
  <c r="T79" i="1" s="1"/>
  <c r="U79" i="1" s="1"/>
  <c r="O79" i="1"/>
  <c r="H79" i="1"/>
  <c r="Z78" i="1"/>
  <c r="Y78" i="1"/>
  <c r="Q78" i="1"/>
  <c r="T78" i="1" s="1"/>
  <c r="U78" i="1" s="1"/>
  <c r="O78" i="1"/>
  <c r="H78" i="1"/>
  <c r="Z77" i="1"/>
  <c r="Y77" i="1"/>
  <c r="Q77" i="1"/>
  <c r="T77" i="1" s="1"/>
  <c r="U77" i="1" s="1"/>
  <c r="O77" i="1"/>
  <c r="H77" i="1"/>
  <c r="Z76" i="1"/>
  <c r="Y76" i="1"/>
  <c r="Q76" i="1"/>
  <c r="T76" i="1" s="1"/>
  <c r="U76" i="1" s="1"/>
  <c r="O76" i="1"/>
  <c r="H76" i="1"/>
  <c r="Z75" i="1"/>
  <c r="Y75" i="1"/>
  <c r="Q75" i="1"/>
  <c r="T75" i="1" s="1"/>
  <c r="U75" i="1" s="1"/>
  <c r="O75" i="1"/>
  <c r="H75" i="1"/>
  <c r="Z74" i="1"/>
  <c r="Y74" i="1"/>
  <c r="Q74" i="1"/>
  <c r="T74" i="1" s="1"/>
  <c r="U74" i="1" s="1"/>
  <c r="O74" i="1"/>
  <c r="H74" i="1"/>
  <c r="Z73" i="1"/>
  <c r="Y73" i="1"/>
  <c r="Q73" i="1"/>
  <c r="T73" i="1" s="1"/>
  <c r="U73" i="1" s="1"/>
  <c r="O73" i="1"/>
  <c r="H73" i="1"/>
  <c r="Z72" i="1"/>
  <c r="Y72" i="1"/>
  <c r="Q72" i="1"/>
  <c r="T72" i="1" s="1"/>
  <c r="O72" i="1"/>
  <c r="H72" i="1"/>
  <c r="AS71" i="1"/>
  <c r="AT71" i="1" s="1"/>
  <c r="AP71" i="1"/>
  <c r="AD71" i="1"/>
  <c r="AC71" i="1"/>
  <c r="G71" i="1"/>
  <c r="F71" i="1"/>
  <c r="AS68" i="1"/>
  <c r="AT68" i="1" s="1"/>
  <c r="AP68" i="1"/>
  <c r="AJ67" i="1"/>
  <c r="AF67" i="1"/>
  <c r="AB67" i="1"/>
  <c r="X67" i="1"/>
  <c r="V67" i="1"/>
  <c r="R67" i="1"/>
  <c r="M67" i="1"/>
  <c r="L67" i="1"/>
  <c r="H67" i="1"/>
  <c r="G67" i="1"/>
  <c r="F67" i="1"/>
  <c r="AS66" i="1"/>
  <c r="AT66" i="1" s="1"/>
  <c r="AP66" i="1"/>
  <c r="AF66" i="1"/>
  <c r="AB66" i="1"/>
  <c r="Z66" i="1"/>
  <c r="Y66" i="1"/>
  <c r="Q66" i="1"/>
  <c r="T66" i="1" s="1"/>
  <c r="U66" i="1" s="1"/>
  <c r="O66" i="1"/>
  <c r="H66" i="1"/>
  <c r="AS65" i="1"/>
  <c r="AT65" i="1" s="1"/>
  <c r="AP65" i="1"/>
  <c r="AJ65" i="1"/>
  <c r="AG65" i="1"/>
  <c r="AB65" i="1"/>
  <c r="Z65" i="1"/>
  <c r="Y65" i="1"/>
  <c r="Q65" i="1"/>
  <c r="T65" i="1" s="1"/>
  <c r="U65" i="1" s="1"/>
  <c r="O65" i="1"/>
  <c r="H65" i="1"/>
  <c r="AS64" i="1"/>
  <c r="AT64" i="1" s="1"/>
  <c r="AP64" i="1"/>
  <c r="AF64" i="1"/>
  <c r="AB64" i="1"/>
  <c r="Z64" i="1"/>
  <c r="Y64" i="1"/>
  <c r="Q64" i="1"/>
  <c r="T64" i="1" s="1"/>
  <c r="U64" i="1" s="1"/>
  <c r="O64" i="1"/>
  <c r="H64" i="1"/>
  <c r="AS63" i="1"/>
  <c r="AT63" i="1" s="1"/>
  <c r="AP63" i="1"/>
  <c r="AF63" i="1"/>
  <c r="AB63" i="1"/>
  <c r="Z63" i="1"/>
  <c r="Y63" i="1"/>
  <c r="Q63" i="1"/>
  <c r="T63" i="1" s="1"/>
  <c r="U63" i="1" s="1"/>
  <c r="O63" i="1"/>
  <c r="H63" i="1"/>
  <c r="AS62" i="1"/>
  <c r="AT62" i="1" s="1"/>
  <c r="AP62" i="1"/>
  <c r="AF62" i="1"/>
  <c r="AB62" i="1"/>
  <c r="Z62" i="1"/>
  <c r="Y62" i="1"/>
  <c r="Q62" i="1"/>
  <c r="T62" i="1" s="1"/>
  <c r="U62" i="1" s="1"/>
  <c r="O62" i="1"/>
  <c r="H62" i="1"/>
  <c r="AS61" i="1"/>
  <c r="AT61" i="1" s="1"/>
  <c r="AP61" i="1"/>
  <c r="AF61" i="1"/>
  <c r="AB61" i="1"/>
  <c r="Z61" i="1"/>
  <c r="Y61" i="1"/>
  <c r="Q61" i="1"/>
  <c r="T61" i="1" s="1"/>
  <c r="U61" i="1" s="1"/>
  <c r="O61" i="1"/>
  <c r="H61" i="1"/>
  <c r="AS60" i="1"/>
  <c r="AT60" i="1" s="1"/>
  <c r="AP60" i="1"/>
  <c r="AF60" i="1"/>
  <c r="AB60" i="1"/>
  <c r="Z60" i="1"/>
  <c r="Y60" i="1"/>
  <c r="Q60" i="1"/>
  <c r="T60" i="1" s="1"/>
  <c r="U60" i="1" s="1"/>
  <c r="O60" i="1"/>
  <c r="H60" i="1"/>
  <c r="AS59" i="1"/>
  <c r="AT59" i="1" s="1"/>
  <c r="AP59" i="1"/>
  <c r="AF59" i="1"/>
  <c r="AB59" i="1"/>
  <c r="Z59" i="1"/>
  <c r="Y59" i="1"/>
  <c r="Q59" i="1"/>
  <c r="T59" i="1" s="1"/>
  <c r="U59" i="1" s="1"/>
  <c r="O59" i="1"/>
  <c r="H59" i="1"/>
  <c r="AS58" i="1"/>
  <c r="AT58" i="1" s="1"/>
  <c r="AP58" i="1"/>
  <c r="AF58" i="1"/>
  <c r="AB58" i="1"/>
  <c r="Z58" i="1"/>
  <c r="Y58" i="1"/>
  <c r="Q58" i="1"/>
  <c r="T58" i="1" s="1"/>
  <c r="U58" i="1" s="1"/>
  <c r="O58" i="1"/>
  <c r="H58" i="1"/>
  <c r="AS57" i="1"/>
  <c r="AT57" i="1" s="1"/>
  <c r="AP57" i="1"/>
  <c r="AF57" i="1"/>
  <c r="AB57" i="1"/>
  <c r="Z57" i="1"/>
  <c r="Y57" i="1"/>
  <c r="Q57" i="1"/>
  <c r="T57" i="1" s="1"/>
  <c r="U57" i="1" s="1"/>
  <c r="O57" i="1"/>
  <c r="H57" i="1"/>
  <c r="AS56" i="1"/>
  <c r="AT56" i="1" s="1"/>
  <c r="AP56" i="1"/>
  <c r="AJ56" i="1"/>
  <c r="AG56" i="1"/>
  <c r="AB56" i="1"/>
  <c r="Z56" i="1"/>
  <c r="Y56" i="1"/>
  <c r="Q56" i="1"/>
  <c r="T56" i="1" s="1"/>
  <c r="O56" i="1"/>
  <c r="H56" i="1"/>
  <c r="AS55" i="1"/>
  <c r="AT55" i="1" s="1"/>
  <c r="AP55" i="1"/>
  <c r="X54" i="1"/>
  <c r="V54" i="1"/>
  <c r="R54" i="1"/>
  <c r="M54" i="1"/>
  <c r="G54" i="1"/>
  <c r="F54" i="1"/>
  <c r="AS53" i="1"/>
  <c r="AT53" i="1" s="1"/>
  <c r="AP53" i="1"/>
  <c r="AF53" i="1"/>
  <c r="AB53" i="1"/>
  <c r="Z53" i="1"/>
  <c r="AD53" i="1" s="1"/>
  <c r="Y53" i="1"/>
  <c r="AC53" i="1" s="1"/>
  <c r="Q53" i="1"/>
  <c r="T53" i="1" s="1"/>
  <c r="U53" i="1" s="1"/>
  <c r="H53" i="1"/>
  <c r="AS52" i="1"/>
  <c r="AT52" i="1" s="1"/>
  <c r="AP52" i="1"/>
  <c r="AF52" i="1"/>
  <c r="AB52" i="1"/>
  <c r="Z52" i="1"/>
  <c r="AD52" i="1" s="1"/>
  <c r="Y52" i="1"/>
  <c r="AC52" i="1" s="1"/>
  <c r="Q52" i="1"/>
  <c r="T52" i="1" s="1"/>
  <c r="U52" i="1" s="1"/>
  <c r="H52" i="1"/>
  <c r="AS51" i="1"/>
  <c r="AT51" i="1" s="1"/>
  <c r="AP51" i="1"/>
  <c r="AF51" i="1"/>
  <c r="AB51" i="1"/>
  <c r="Z51" i="1"/>
  <c r="AD51" i="1" s="1"/>
  <c r="Y51" i="1"/>
  <c r="AC51" i="1" s="1"/>
  <c r="Q51" i="1"/>
  <c r="T51" i="1" s="1"/>
  <c r="U51" i="1" s="1"/>
  <c r="H51" i="1"/>
  <c r="AS50" i="1"/>
  <c r="AT50" i="1" s="1"/>
  <c r="AP50" i="1"/>
  <c r="AF50" i="1"/>
  <c r="AB50" i="1"/>
  <c r="Z50" i="1"/>
  <c r="AD50" i="1" s="1"/>
  <c r="Y50" i="1"/>
  <c r="AC50" i="1" s="1"/>
  <c r="Q50" i="1"/>
  <c r="T50" i="1" s="1"/>
  <c r="U50" i="1" s="1"/>
  <c r="H50" i="1"/>
  <c r="AS49" i="1"/>
  <c r="AT49" i="1" s="1"/>
  <c r="AP49" i="1"/>
  <c r="AF49" i="1"/>
  <c r="AB49" i="1"/>
  <c r="Z49" i="1"/>
  <c r="AD49" i="1" s="1"/>
  <c r="Y49" i="1"/>
  <c r="AC49" i="1" s="1"/>
  <c r="H49" i="1"/>
  <c r="AS48" i="1"/>
  <c r="AT48" i="1" s="1"/>
  <c r="AP48" i="1"/>
  <c r="AJ48" i="1"/>
  <c r="AG48" i="1"/>
  <c r="AK48" i="1" s="1"/>
  <c r="AB48" i="1"/>
  <c r="Z48" i="1"/>
  <c r="AD48" i="1" s="1"/>
  <c r="Y48" i="1"/>
  <c r="AC48" i="1" s="1"/>
  <c r="Q48" i="1"/>
  <c r="T48" i="1" s="1"/>
  <c r="U48" i="1" s="1"/>
  <c r="H48" i="1"/>
  <c r="AS47" i="1"/>
  <c r="AT47" i="1" s="1"/>
  <c r="AP47" i="1"/>
  <c r="AF47" i="1"/>
  <c r="AB47" i="1"/>
  <c r="Z47" i="1"/>
  <c r="AD47" i="1" s="1"/>
  <c r="Y47" i="1"/>
  <c r="AC47" i="1" s="1"/>
  <c r="Q47" i="1"/>
  <c r="T47" i="1" s="1"/>
  <c r="U47" i="1" s="1"/>
  <c r="H47" i="1"/>
  <c r="AS46" i="1"/>
  <c r="AT46" i="1" s="1"/>
  <c r="AP46" i="1"/>
  <c r="AF46" i="1"/>
  <c r="AB46" i="1"/>
  <c r="Z46" i="1"/>
  <c r="AD46" i="1" s="1"/>
  <c r="Y46" i="1"/>
  <c r="AC46" i="1" s="1"/>
  <c r="Q46" i="1"/>
  <c r="T46" i="1" s="1"/>
  <c r="U46" i="1" s="1"/>
  <c r="H46" i="1"/>
  <c r="AS45" i="1"/>
  <c r="AT45" i="1" s="1"/>
  <c r="AP45" i="1"/>
  <c r="AF45" i="1"/>
  <c r="AB45" i="1"/>
  <c r="Z45" i="1"/>
  <c r="AD45" i="1" s="1"/>
  <c r="Y45" i="1"/>
  <c r="AC45" i="1" s="1"/>
  <c r="Q45" i="1"/>
  <c r="T45" i="1" s="1"/>
  <c r="U45" i="1" s="1"/>
  <c r="H45" i="1"/>
  <c r="Z44" i="1"/>
  <c r="Y44" i="1"/>
  <c r="Q44" i="1"/>
  <c r="T44" i="1" s="1"/>
  <c r="U44" i="1" s="1"/>
  <c r="AS43" i="1"/>
  <c r="AT43" i="1" s="1"/>
  <c r="AP43" i="1"/>
  <c r="AJ43" i="1"/>
  <c r="AG43" i="1"/>
  <c r="AK43" i="1" s="1"/>
  <c r="AB43" i="1"/>
  <c r="Z43" i="1"/>
  <c r="AD43" i="1" s="1"/>
  <c r="Y43" i="1"/>
  <c r="AC43" i="1" s="1"/>
  <c r="Q43" i="1"/>
  <c r="T43" i="1" s="1"/>
  <c r="U43" i="1" s="1"/>
  <c r="H43" i="1"/>
  <c r="AS42" i="1"/>
  <c r="AT42" i="1" s="1"/>
  <c r="AP42" i="1"/>
  <c r="AF42" i="1"/>
  <c r="AB42" i="1"/>
  <c r="Z42" i="1"/>
  <c r="AD42" i="1" s="1"/>
  <c r="Y42" i="1"/>
  <c r="AC42" i="1" s="1"/>
  <c r="Q42" i="1"/>
  <c r="T42" i="1" s="1"/>
  <c r="H42" i="1"/>
  <c r="AS41" i="1"/>
  <c r="AT41" i="1" s="1"/>
  <c r="AP41" i="1"/>
  <c r="X40" i="1"/>
  <c r="R40" i="1"/>
  <c r="G40" i="1"/>
  <c r="F40" i="1"/>
  <c r="F69" i="1" s="1"/>
  <c r="AS39" i="1"/>
  <c r="AT39" i="1" s="1"/>
  <c r="AP39" i="1"/>
  <c r="AF39" i="1"/>
  <c r="AB39" i="1"/>
  <c r="Z39" i="1"/>
  <c r="Y39" i="1"/>
  <c r="Q39" i="1"/>
  <c r="T39" i="1" s="1"/>
  <c r="U39" i="1" s="1"/>
  <c r="P39" i="1"/>
  <c r="O39" i="1"/>
  <c r="N39" i="1"/>
  <c r="H39" i="1"/>
  <c r="AS38" i="1"/>
  <c r="AT38" i="1" s="1"/>
  <c r="AP38" i="1"/>
  <c r="AF38" i="1"/>
  <c r="AB38" i="1"/>
  <c r="Z38" i="1"/>
  <c r="Y38" i="1"/>
  <c r="Q38" i="1"/>
  <c r="T38" i="1" s="1"/>
  <c r="U38" i="1" s="1"/>
  <c r="P38" i="1"/>
  <c r="O38" i="1"/>
  <c r="N38" i="1"/>
  <c r="H38" i="1"/>
  <c r="Z37" i="1"/>
  <c r="Y37" i="1"/>
  <c r="Q37" i="1"/>
  <c r="T37" i="1" s="1"/>
  <c r="U37" i="1" s="1"/>
  <c r="P37" i="1"/>
  <c r="O37" i="1"/>
  <c r="N37" i="1"/>
  <c r="H37" i="1"/>
  <c r="Z36" i="1"/>
  <c r="Y36" i="1"/>
  <c r="Q36" i="1"/>
  <c r="T36" i="1" s="1"/>
  <c r="U36" i="1" s="1"/>
  <c r="P36" i="1"/>
  <c r="O36" i="1"/>
  <c r="N36" i="1"/>
  <c r="AS35" i="1"/>
  <c r="AT35" i="1" s="1"/>
  <c r="AP35" i="1"/>
  <c r="AF35" i="1"/>
  <c r="Z35" i="1"/>
  <c r="Y35" i="1"/>
  <c r="N35" i="1"/>
  <c r="H35" i="1"/>
  <c r="AS34" i="1"/>
  <c r="AT34" i="1" s="1"/>
  <c r="AP34" i="1"/>
  <c r="AF34" i="1"/>
  <c r="AB34" i="1"/>
  <c r="Z34" i="1"/>
  <c r="Y34" i="1"/>
  <c r="Q34" i="1"/>
  <c r="T34" i="1" s="1"/>
  <c r="U34" i="1" s="1"/>
  <c r="P34" i="1"/>
  <c r="O34" i="1"/>
  <c r="N34" i="1"/>
  <c r="H34" i="1"/>
  <c r="AS33" i="1"/>
  <c r="AT33" i="1" s="1"/>
  <c r="AP33" i="1"/>
  <c r="AG33" i="1"/>
  <c r="Z33" i="1"/>
  <c r="Y33" i="1"/>
  <c r="N33" i="1"/>
  <c r="H33" i="1"/>
  <c r="AS32" i="1"/>
  <c r="AT32" i="1" s="1"/>
  <c r="AP32" i="1"/>
  <c r="AF32" i="1"/>
  <c r="AB32" i="1"/>
  <c r="Z32" i="1"/>
  <c r="Y32" i="1"/>
  <c r="Q32" i="1"/>
  <c r="T32" i="1" s="1"/>
  <c r="U32" i="1" s="1"/>
  <c r="P32" i="1"/>
  <c r="O32" i="1"/>
  <c r="N32" i="1"/>
  <c r="H32" i="1"/>
  <c r="AS31" i="1"/>
  <c r="AT31" i="1" s="1"/>
  <c r="AP31" i="1"/>
  <c r="AF31" i="1"/>
  <c r="AB31" i="1"/>
  <c r="Z31" i="1"/>
  <c r="Y31" i="1"/>
  <c r="Q31" i="1"/>
  <c r="T31" i="1" s="1"/>
  <c r="U31" i="1" s="1"/>
  <c r="P31" i="1"/>
  <c r="O31" i="1"/>
  <c r="N31" i="1"/>
  <c r="H31" i="1"/>
  <c r="AS30" i="1"/>
  <c r="AT30" i="1" s="1"/>
  <c r="AP30" i="1"/>
  <c r="AF30" i="1"/>
  <c r="AB30" i="1"/>
  <c r="Z30" i="1"/>
  <c r="Y30" i="1"/>
  <c r="Q30" i="1"/>
  <c r="T30" i="1" s="1"/>
  <c r="U30" i="1" s="1"/>
  <c r="P30" i="1"/>
  <c r="O30" i="1"/>
  <c r="N30" i="1"/>
  <c r="H30" i="1"/>
  <c r="AS29" i="1"/>
  <c r="AT29" i="1" s="1"/>
  <c r="AP29" i="1"/>
  <c r="AF29" i="1"/>
  <c r="AB29" i="1"/>
  <c r="Z29" i="1"/>
  <c r="Y29" i="1"/>
  <c r="Q29" i="1"/>
  <c r="T29" i="1" s="1"/>
  <c r="U29" i="1" s="1"/>
  <c r="P29" i="1"/>
  <c r="O29" i="1"/>
  <c r="N29" i="1"/>
  <c r="H29" i="1"/>
  <c r="AS28" i="1"/>
  <c r="AT28" i="1" s="1"/>
  <c r="AP28" i="1"/>
  <c r="AF28" i="1"/>
  <c r="AB28" i="1"/>
  <c r="Z28" i="1"/>
  <c r="Y28" i="1"/>
  <c r="Q28" i="1"/>
  <c r="T28" i="1" s="1"/>
  <c r="U28" i="1" s="1"/>
  <c r="P28" i="1"/>
  <c r="O28" i="1"/>
  <c r="N28" i="1"/>
  <c r="H28" i="1"/>
  <c r="AS27" i="1"/>
  <c r="AT27" i="1" s="1"/>
  <c r="AP27" i="1"/>
  <c r="AF27" i="1"/>
  <c r="Z27" i="1"/>
  <c r="Y27" i="1"/>
  <c r="H27" i="1"/>
  <c r="AS26" i="1"/>
  <c r="AT26" i="1" s="1"/>
  <c r="AP26" i="1"/>
  <c r="AF26" i="1"/>
  <c r="AB26" i="1"/>
  <c r="Z26" i="1"/>
  <c r="Y26" i="1"/>
  <c r="Q26" i="1"/>
  <c r="T26" i="1" s="1"/>
  <c r="P26" i="1"/>
  <c r="O26" i="1"/>
  <c r="N26" i="1"/>
  <c r="H26" i="1"/>
  <c r="AS21" i="1"/>
  <c r="AT21" i="1" s="1"/>
  <c r="AP21" i="1"/>
  <c r="AJ21" i="1"/>
  <c r="AB21" i="1"/>
  <c r="Z21" i="1"/>
  <c r="F21" i="1"/>
  <c r="AS20" i="1"/>
  <c r="AT20" i="1" s="1"/>
  <c r="AP20" i="1"/>
  <c r="AJ20" i="1"/>
  <c r="AB20" i="1"/>
  <c r="Z20" i="1"/>
  <c r="F20" i="1"/>
  <c r="X19" i="1"/>
  <c r="L19" i="1"/>
  <c r="AS18" i="1"/>
  <c r="AT18" i="1" s="1"/>
  <c r="AP18" i="1"/>
  <c r="AJ18" i="1"/>
  <c r="AB18" i="1"/>
  <c r="Z18" i="1"/>
  <c r="F18" i="1"/>
  <c r="AS17" i="1"/>
  <c r="AT17" i="1" s="1"/>
  <c r="AP17" i="1"/>
  <c r="AJ17" i="1"/>
  <c r="AB17" i="1"/>
  <c r="Z17" i="1"/>
  <c r="F17" i="1"/>
  <c r="AS16" i="1"/>
  <c r="AP16" i="1"/>
  <c r="AB16" i="1"/>
  <c r="Z16" i="1"/>
  <c r="AS15" i="1"/>
  <c r="AT15" i="1" s="1"/>
  <c r="AP15" i="1"/>
  <c r="AJ15" i="1"/>
  <c r="AB15" i="1"/>
  <c r="Z15" i="1"/>
  <c r="F15" i="1"/>
  <c r="AS14" i="1"/>
  <c r="AT14" i="1" s="1"/>
  <c r="AP14" i="1"/>
  <c r="AJ14" i="1"/>
  <c r="AB14" i="1"/>
  <c r="Z14" i="1"/>
  <c r="F14" i="1"/>
  <c r="AS13" i="1"/>
  <c r="AT13" i="1" s="1"/>
  <c r="AP13" i="1"/>
  <c r="AF13" i="1"/>
  <c r="AB13" i="1"/>
  <c r="Z13" i="1"/>
  <c r="F13" i="1"/>
  <c r="AS12" i="1"/>
  <c r="AT12" i="1" s="1"/>
  <c r="AP12" i="1"/>
  <c r="AS11" i="1"/>
  <c r="AT11" i="1" s="1"/>
  <c r="AP11" i="1"/>
  <c r="AF11" i="1"/>
  <c r="AF8" i="1" s="1"/>
  <c r="AB11" i="1"/>
  <c r="Z11" i="1"/>
  <c r="F11" i="1"/>
  <c r="F9" i="1" s="1"/>
  <c r="AS9" i="1"/>
  <c r="AT9" i="1" s="1"/>
  <c r="AP9" i="1"/>
  <c r="X8" i="1"/>
  <c r="AF7" i="1"/>
  <c r="L7" i="1"/>
  <c r="AS6" i="1"/>
  <c r="AT6" i="1" s="1"/>
  <c r="AP6" i="1"/>
  <c r="AJ6" i="1"/>
  <c r="AB6" i="1"/>
  <c r="F6" i="1"/>
  <c r="AJ5" i="1"/>
  <c r="X5" i="1"/>
  <c r="G69" i="1" l="1"/>
  <c r="R69" i="1"/>
  <c r="U8" i="3"/>
  <c r="U9" i="3" s="1"/>
  <c r="AB19" i="1"/>
  <c r="V8" i="3"/>
  <c r="V9" i="3" s="1"/>
  <c r="X7" i="1"/>
  <c r="AB7" i="1" s="1"/>
  <c r="AS5" i="1"/>
  <c r="AT5" i="1" s="1"/>
  <c r="AP5" i="1"/>
  <c r="AB5" i="1"/>
  <c r="F8" i="1"/>
  <c r="F7" i="1"/>
  <c r="AJ7" i="1"/>
  <c r="AJ8" i="1"/>
  <c r="AB8" i="1"/>
  <c r="AS8" i="1"/>
  <c r="AT8" i="1" s="1"/>
  <c r="AP8" i="1"/>
  <c r="AH33" i="1"/>
  <c r="AJ11" i="1"/>
  <c r="F19" i="1"/>
  <c r="AF19" i="1"/>
  <c r="AJ13" i="1"/>
  <c r="AJ19" i="1" s="1"/>
  <c r="P82" i="1"/>
  <c r="P81" i="1"/>
  <c r="P80" i="1"/>
  <c r="P79" i="1"/>
  <c r="P78" i="1"/>
  <c r="P77" i="1"/>
  <c r="P76" i="1"/>
  <c r="P75" i="1"/>
  <c r="P74" i="1"/>
  <c r="P73" i="1"/>
  <c r="P72" i="1"/>
  <c r="P66" i="1"/>
  <c r="P65" i="1"/>
  <c r="P64" i="1"/>
  <c r="P63" i="1"/>
  <c r="P62" i="1"/>
  <c r="P61" i="1"/>
  <c r="P60" i="1"/>
  <c r="P59" i="1"/>
  <c r="P58" i="1"/>
  <c r="P57" i="1"/>
  <c r="P56" i="1"/>
  <c r="N53" i="1"/>
  <c r="N52" i="1"/>
  <c r="N51" i="1"/>
  <c r="N50" i="1"/>
  <c r="N49" i="1"/>
  <c r="N48" i="1"/>
  <c r="N47" i="1"/>
  <c r="N46" i="1"/>
  <c r="N45" i="1"/>
  <c r="N44" i="1"/>
  <c r="N43" i="1"/>
  <c r="N42" i="1"/>
  <c r="L22" i="1"/>
  <c r="X22" i="1"/>
  <c r="AS19" i="1"/>
  <c r="AT19" i="1" s="1"/>
  <c r="AP19" i="1"/>
  <c r="Z19" i="1"/>
  <c r="AB22" i="1"/>
  <c r="H40" i="1"/>
  <c r="J26" i="1"/>
  <c r="I26" i="1"/>
  <c r="AC26" i="1"/>
  <c r="AD26" i="1"/>
  <c r="U26" i="1"/>
  <c r="AF40" i="1"/>
  <c r="AJ26" i="1"/>
  <c r="AH26" i="1"/>
  <c r="AL26" i="1" s="1"/>
  <c r="AG26" i="1"/>
  <c r="AK26" i="1" s="1"/>
  <c r="J27" i="1"/>
  <c r="I27" i="1"/>
  <c r="L40" i="1"/>
  <c r="N27" i="1"/>
  <c r="M40" i="1"/>
  <c r="AJ27" i="1"/>
  <c r="AB27" i="1"/>
  <c r="Q27" i="1"/>
  <c r="T27" i="1" s="1"/>
  <c r="P27" i="1"/>
  <c r="O27" i="1"/>
  <c r="AH27" i="1"/>
  <c r="AG27" i="1"/>
  <c r="J28" i="1"/>
  <c r="I28" i="1"/>
  <c r="AC28" i="1"/>
  <c r="AD28" i="1"/>
  <c r="AJ28" i="1"/>
  <c r="AH28" i="1"/>
  <c r="AL28" i="1" s="1"/>
  <c r="AG28" i="1"/>
  <c r="AK28" i="1" s="1"/>
  <c r="J29" i="1"/>
  <c r="I29" i="1"/>
  <c r="AC29" i="1"/>
  <c r="AD29" i="1"/>
  <c r="AJ29" i="1"/>
  <c r="AH29" i="1"/>
  <c r="AL29" i="1" s="1"/>
  <c r="AG29" i="1"/>
  <c r="AK29" i="1" s="1"/>
  <c r="J30" i="1"/>
  <c r="I30" i="1"/>
  <c r="AC30" i="1"/>
  <c r="AD30" i="1"/>
  <c r="AJ30" i="1"/>
  <c r="AH30" i="1"/>
  <c r="AL30" i="1" s="1"/>
  <c r="AG30" i="1"/>
  <c r="AK30" i="1" s="1"/>
  <c r="J31" i="1"/>
  <c r="I31" i="1"/>
  <c r="AC31" i="1"/>
  <c r="AD31" i="1"/>
  <c r="AJ31" i="1"/>
  <c r="AH31" i="1"/>
  <c r="AL31" i="1" s="1"/>
  <c r="AG31" i="1"/>
  <c r="AK31" i="1" s="1"/>
  <c r="J32" i="1"/>
  <c r="I32" i="1"/>
  <c r="AC32" i="1"/>
  <c r="AD32" i="1"/>
  <c r="AJ32" i="1"/>
  <c r="AH32" i="1"/>
  <c r="AL32" i="1" s="1"/>
  <c r="AG32" i="1"/>
  <c r="AK32" i="1" s="1"/>
  <c r="J33" i="1"/>
  <c r="I33" i="1"/>
  <c r="AJ33" i="1"/>
  <c r="AB33" i="1"/>
  <c r="Q33" i="1"/>
  <c r="T33" i="1" s="1"/>
  <c r="U33" i="1" s="1"/>
  <c r="P33" i="1"/>
  <c r="O33" i="1"/>
  <c r="J34" i="1"/>
  <c r="I34" i="1"/>
  <c r="AC34" i="1"/>
  <c r="AD34" i="1"/>
  <c r="AJ34" i="1"/>
  <c r="AH34" i="1"/>
  <c r="AL34" i="1" s="1"/>
  <c r="AG34" i="1"/>
  <c r="AK34" i="1" s="1"/>
  <c r="J35" i="1"/>
  <c r="I35" i="1"/>
  <c r="AJ35" i="1"/>
  <c r="AB35" i="1"/>
  <c r="Q35" i="1"/>
  <c r="T35" i="1" s="1"/>
  <c r="U35" i="1" s="1"/>
  <c r="P35" i="1"/>
  <c r="O35" i="1"/>
  <c r="AH35" i="1"/>
  <c r="AG35" i="1"/>
  <c r="J37" i="1"/>
  <c r="I37" i="1"/>
  <c r="J38" i="1"/>
  <c r="I38" i="1"/>
  <c r="AC38" i="1"/>
  <c r="AD38" i="1"/>
  <c r="AJ38" i="1"/>
  <c r="AH38" i="1"/>
  <c r="AL38" i="1" s="1"/>
  <c r="AG38" i="1"/>
  <c r="AK38" i="1" s="1"/>
  <c r="J39" i="1"/>
  <c r="I39" i="1"/>
  <c r="AC39" i="1"/>
  <c r="AD39" i="1"/>
  <c r="AJ39" i="1"/>
  <c r="AH39" i="1"/>
  <c r="AL39" i="1" s="1"/>
  <c r="AG39" i="1"/>
  <c r="AK39" i="1" s="1"/>
  <c r="X69" i="1"/>
  <c r="AS40" i="1"/>
  <c r="AT40" i="1" s="1"/>
  <c r="AP40" i="1"/>
  <c r="Z40" i="1"/>
  <c r="Y40" i="1"/>
  <c r="H71" i="1"/>
  <c r="H54" i="1"/>
  <c r="J42" i="1"/>
  <c r="I42" i="1"/>
  <c r="U42" i="1"/>
  <c r="AB71" i="1"/>
  <c r="AB54" i="1"/>
  <c r="AF71" i="1"/>
  <c r="AF54" i="1"/>
  <c r="AJ42" i="1"/>
  <c r="AH42" i="1"/>
  <c r="AL42" i="1" s="1"/>
  <c r="AG42" i="1"/>
  <c r="AK42" i="1" s="1"/>
  <c r="J43" i="1"/>
  <c r="I43" i="1"/>
  <c r="J45" i="1"/>
  <c r="I45" i="1"/>
  <c r="AJ45" i="1"/>
  <c r="AH45" i="1"/>
  <c r="AL45" i="1" s="1"/>
  <c r="AG45" i="1"/>
  <c r="AK45" i="1" s="1"/>
  <c r="J46" i="1"/>
  <c r="I46" i="1"/>
  <c r="AJ46" i="1"/>
  <c r="AH46" i="1"/>
  <c r="AL46" i="1" s="1"/>
  <c r="AG46" i="1"/>
  <c r="AK46" i="1" s="1"/>
  <c r="J47" i="1"/>
  <c r="I47" i="1"/>
  <c r="AJ47" i="1"/>
  <c r="AH47" i="1"/>
  <c r="AL47" i="1" s="1"/>
  <c r="AG47" i="1"/>
  <c r="AK47" i="1" s="1"/>
  <c r="J48" i="1"/>
  <c r="I48" i="1"/>
  <c r="J49" i="1"/>
  <c r="I49" i="1"/>
  <c r="L54" i="1"/>
  <c r="Q54" i="1" s="1"/>
  <c r="Q49" i="1"/>
  <c r="T49" i="1" s="1"/>
  <c r="AJ49" i="1"/>
  <c r="AH49" i="1"/>
  <c r="AL49" i="1" s="1"/>
  <c r="AG49" i="1"/>
  <c r="AK49" i="1" s="1"/>
  <c r="J50" i="1"/>
  <c r="I50" i="1"/>
  <c r="AJ50" i="1"/>
  <c r="AH50" i="1"/>
  <c r="AL50" i="1" s="1"/>
  <c r="AG50" i="1"/>
  <c r="AK50" i="1" s="1"/>
  <c r="J51" i="1"/>
  <c r="I51" i="1"/>
  <c r="AJ51" i="1"/>
  <c r="AH51" i="1"/>
  <c r="AL51" i="1" s="1"/>
  <c r="AG51" i="1"/>
  <c r="AK51" i="1" s="1"/>
  <c r="J52" i="1"/>
  <c r="I52" i="1"/>
  <c r="AJ52" i="1"/>
  <c r="AH52" i="1"/>
  <c r="AL52" i="1" s="1"/>
  <c r="AG52" i="1"/>
  <c r="AK52" i="1" s="1"/>
  <c r="J53" i="1"/>
  <c r="I53" i="1"/>
  <c r="AJ53" i="1"/>
  <c r="AH53" i="1"/>
  <c r="AL53" i="1" s="1"/>
  <c r="AG53" i="1"/>
  <c r="AK53" i="1" s="1"/>
  <c r="N54" i="1"/>
  <c r="V83" i="1"/>
  <c r="V69" i="1"/>
  <c r="F3" i="2" s="1"/>
  <c r="AS54" i="1"/>
  <c r="AT54" i="1" s="1"/>
  <c r="AP54" i="1"/>
  <c r="Z54" i="1"/>
  <c r="AD54" i="1" s="1"/>
  <c r="Y54" i="1"/>
  <c r="AC54" i="1" s="1"/>
  <c r="H85" i="1"/>
  <c r="J56" i="1"/>
  <c r="I56" i="1"/>
  <c r="AK56" i="1"/>
  <c r="AC56" i="1"/>
  <c r="T67" i="1"/>
  <c r="U56" i="1"/>
  <c r="U67" i="1" s="1"/>
  <c r="J57" i="1"/>
  <c r="I57" i="1"/>
  <c r="AC57" i="1"/>
  <c r="AJ57" i="1"/>
  <c r="AH57" i="1"/>
  <c r="AG57" i="1"/>
  <c r="AK57" i="1" s="1"/>
  <c r="J58" i="1"/>
  <c r="I58" i="1"/>
  <c r="AC58" i="1"/>
  <c r="AJ58" i="1"/>
  <c r="AH58" i="1"/>
  <c r="AG58" i="1"/>
  <c r="AK58" i="1" s="1"/>
  <c r="J59" i="1"/>
  <c r="I59" i="1"/>
  <c r="AC59" i="1"/>
  <c r="AJ59" i="1"/>
  <c r="AH59" i="1"/>
  <c r="AG59" i="1"/>
  <c r="AK59" i="1" s="1"/>
  <c r="J60" i="1"/>
  <c r="I60" i="1"/>
  <c r="AC60" i="1"/>
  <c r="AJ60" i="1"/>
  <c r="AH60" i="1"/>
  <c r="AG60" i="1"/>
  <c r="AK60" i="1" s="1"/>
  <c r="J61" i="1"/>
  <c r="I61" i="1"/>
  <c r="AC61" i="1"/>
  <c r="AJ61" i="1"/>
  <c r="AH61" i="1"/>
  <c r="AG61" i="1"/>
  <c r="AK61" i="1" s="1"/>
  <c r="J62" i="1"/>
  <c r="I62" i="1"/>
  <c r="AC62" i="1"/>
  <c r="AJ62" i="1"/>
  <c r="AH62" i="1"/>
  <c r="AG62" i="1"/>
  <c r="AK62" i="1" s="1"/>
  <c r="J63" i="1"/>
  <c r="I63" i="1"/>
  <c r="AC63" i="1"/>
  <c r="AJ63" i="1"/>
  <c r="AH63" i="1"/>
  <c r="AG63" i="1"/>
  <c r="AK63" i="1" s="1"/>
  <c r="J64" i="1"/>
  <c r="I64" i="1"/>
  <c r="AC64" i="1"/>
  <c r="AJ64" i="1"/>
  <c r="AH64" i="1"/>
  <c r="AG64" i="1"/>
  <c r="AK64" i="1" s="1"/>
  <c r="J65" i="1"/>
  <c r="I65" i="1"/>
  <c r="AK65" i="1"/>
  <c r="AC65" i="1"/>
  <c r="J66" i="1"/>
  <c r="I66" i="1"/>
  <c r="AC66" i="1"/>
  <c r="AJ66" i="1"/>
  <c r="AH66" i="1"/>
  <c r="AG66" i="1"/>
  <c r="AK66" i="1" s="1"/>
  <c r="J67" i="1"/>
  <c r="I67" i="1"/>
  <c r="Q67" i="1"/>
  <c r="AS67" i="1"/>
  <c r="AT67" i="1" s="1"/>
  <c r="AP67" i="1"/>
  <c r="Z67" i="1"/>
  <c r="AD67" i="1" s="1"/>
  <c r="Y67" i="1"/>
  <c r="AC67" i="1" s="1"/>
  <c r="AH67" i="1"/>
  <c r="AL67" i="1" s="1"/>
  <c r="AG67" i="1"/>
  <c r="AK67" i="1" s="1"/>
  <c r="J72" i="1"/>
  <c r="I72" i="1"/>
  <c r="T83" i="1"/>
  <c r="U72" i="1"/>
  <c r="U83" i="1" s="1"/>
  <c r="J73" i="1"/>
  <c r="I73" i="1"/>
  <c r="J74" i="1"/>
  <c r="I74" i="1"/>
  <c r="J75" i="1"/>
  <c r="I75" i="1"/>
  <c r="J76" i="1"/>
  <c r="I76" i="1"/>
  <c r="J77" i="1"/>
  <c r="I77" i="1"/>
  <c r="J78" i="1"/>
  <c r="I78" i="1"/>
  <c r="J79" i="1"/>
  <c r="I79" i="1"/>
  <c r="J80" i="1"/>
  <c r="I80" i="1"/>
  <c r="J81" i="1"/>
  <c r="I81" i="1"/>
  <c r="J82" i="1"/>
  <c r="I82" i="1"/>
  <c r="J83" i="1"/>
  <c r="I83" i="1"/>
  <c r="Q83" i="1"/>
  <c r="Z83" i="1"/>
  <c r="Y83" i="1"/>
  <c r="R5" i="3"/>
  <c r="R3" i="3"/>
  <c r="Y86" i="3" s="1"/>
  <c r="R86" i="3"/>
  <c r="Q86" i="3"/>
  <c r="M19" i="1" l="1"/>
  <c r="M13" i="1"/>
  <c r="AJ22" i="1"/>
  <c r="N67" i="1"/>
  <c r="I85" i="1"/>
  <c r="U49" i="1"/>
  <c r="T54" i="1"/>
  <c r="AJ71" i="1"/>
  <c r="AJ54" i="1"/>
  <c r="AH54" i="1"/>
  <c r="AL54" i="1" s="1"/>
  <c r="AG54" i="1"/>
  <c r="AK54" i="1" s="1"/>
  <c r="AH71" i="1"/>
  <c r="AL71" i="1" s="1"/>
  <c r="AG71" i="1"/>
  <c r="AK71" i="1" s="1"/>
  <c r="U54" i="1"/>
  <c r="J54" i="1"/>
  <c r="I54" i="1"/>
  <c r="I71" i="1"/>
  <c r="AS69" i="1"/>
  <c r="AT69" i="1" s="1"/>
  <c r="AP69" i="1"/>
  <c r="Z69" i="1"/>
  <c r="AD69" i="1" s="1"/>
  <c r="Y69" i="1"/>
  <c r="AK35" i="1"/>
  <c r="AC35" i="1"/>
  <c r="AL35" i="1"/>
  <c r="AD35" i="1"/>
  <c r="AK33" i="1"/>
  <c r="AC33" i="1"/>
  <c r="AL33" i="1"/>
  <c r="AD33" i="1"/>
  <c r="AK27" i="1"/>
  <c r="AC27" i="1"/>
  <c r="O40" i="1"/>
  <c r="AL27" i="1"/>
  <c r="AD27" i="1"/>
  <c r="T40" i="1"/>
  <c r="U27" i="1"/>
  <c r="U40" i="1" s="1"/>
  <c r="AB40" i="1"/>
  <c r="AB69" i="1" s="1"/>
  <c r="M69" i="1"/>
  <c r="Q40" i="1"/>
  <c r="P40" i="1"/>
  <c r="L69" i="1"/>
  <c r="N40" i="1"/>
  <c r="AJ40" i="1"/>
  <c r="AF69" i="1"/>
  <c r="AH40" i="1"/>
  <c r="AG40" i="1"/>
  <c r="H69" i="1"/>
  <c r="J40" i="1"/>
  <c r="I40" i="1"/>
  <c r="AS22" i="1"/>
  <c r="AT22" i="1" s="1"/>
  <c r="AP22" i="1"/>
  <c r="Z22" i="1"/>
  <c r="N66" i="1"/>
  <c r="N65" i="1"/>
  <c r="N64" i="1"/>
  <c r="N63" i="1"/>
  <c r="N62" i="1"/>
  <c r="N61" i="1"/>
  <c r="N60" i="1"/>
  <c r="N59" i="1"/>
  <c r="N58" i="1"/>
  <c r="N57" i="1"/>
  <c r="N56" i="1"/>
  <c r="M21" i="1"/>
  <c r="M20" i="1"/>
  <c r="M18" i="1"/>
  <c r="M17" i="1"/>
  <c r="M16" i="1"/>
  <c r="M15" i="1"/>
  <c r="M14" i="1"/>
  <c r="M11" i="1"/>
  <c r="AD56" i="1"/>
  <c r="AL57" i="1"/>
  <c r="AD57" i="1"/>
  <c r="AL58" i="1"/>
  <c r="AD58" i="1"/>
  <c r="AL59" i="1"/>
  <c r="AD59" i="1"/>
  <c r="AL60" i="1"/>
  <c r="AD60" i="1"/>
  <c r="AL61" i="1"/>
  <c r="AD61" i="1"/>
  <c r="AL62" i="1"/>
  <c r="AD62" i="1"/>
  <c r="AL63" i="1"/>
  <c r="AD63" i="1"/>
  <c r="AL64" i="1"/>
  <c r="AD64" i="1"/>
  <c r="AD65" i="1"/>
  <c r="AL66" i="1"/>
  <c r="AD66" i="1"/>
  <c r="AH65" i="1"/>
  <c r="AL65" i="1" s="1"/>
  <c r="AH56" i="1"/>
  <c r="AL56" i="1" s="1"/>
  <c r="AH48" i="1"/>
  <c r="AL48" i="1" s="1"/>
  <c r="AH43" i="1"/>
  <c r="AL43" i="1" s="1"/>
  <c r="AF22" i="1"/>
  <c r="F22" i="1"/>
  <c r="AS7" i="1"/>
  <c r="AT7" i="1" s="1"/>
  <c r="AP7" i="1"/>
  <c r="U69" i="1" l="1"/>
  <c r="T69" i="1"/>
  <c r="AJ69" i="1"/>
  <c r="J11" i="1"/>
  <c r="J13" i="1"/>
  <c r="J14" i="1"/>
  <c r="J15" i="1"/>
  <c r="J17" i="1"/>
  <c r="J18" i="1"/>
  <c r="J20" i="1"/>
  <c r="J21" i="1"/>
  <c r="J85" i="1"/>
  <c r="J71" i="1"/>
  <c r="J19" i="1"/>
  <c r="AH22" i="1"/>
  <c r="AH21" i="1"/>
  <c r="AH20" i="1"/>
  <c r="AH18" i="1"/>
  <c r="AH17" i="1"/>
  <c r="AH15" i="1"/>
  <c r="AH14" i="1"/>
  <c r="AH11" i="1"/>
  <c r="AH13" i="1"/>
  <c r="AH19" i="1"/>
  <c r="M22" i="1"/>
  <c r="J69" i="1"/>
  <c r="I69" i="1"/>
  <c r="AH69" i="1"/>
  <c r="AL69" i="1" s="1"/>
  <c r="AG69" i="1"/>
  <c r="AL40" i="1"/>
  <c r="AD40" i="1"/>
  <c r="F2" i="2"/>
  <c r="F5" i="2" s="1"/>
  <c r="M85" i="1"/>
  <c r="N82" i="1"/>
  <c r="N81" i="1"/>
  <c r="N80" i="1"/>
  <c r="N79" i="1"/>
  <c r="N78" i="1"/>
  <c r="N77" i="1"/>
  <c r="N76" i="1"/>
  <c r="N75" i="1"/>
  <c r="N74" i="1"/>
  <c r="N73" i="1"/>
  <c r="N72" i="1"/>
  <c r="Q69" i="1"/>
  <c r="O69" i="1"/>
  <c r="N69" i="1"/>
  <c r="N83" i="1"/>
  <c r="AK40" i="1"/>
  <c r="AC40" i="1"/>
  <c r="AK69" i="1" l="1"/>
  <c r="AC69" i="1"/>
  <c r="X85" i="1"/>
  <c r="N85" i="1"/>
  <c r="J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ID#AAAAaawSOaI
Knights Inn - Palm Harbor    (2022-08-17 14:41:34)
Must be kept at ZERO for normal day operation EX: 0</t>
        </r>
      </text>
    </comment>
    <comment ref="AC1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ID#AAAAaawSOaQ
Knights Inn - Palm Harbor    (2022-08-17 14:41:34)
LAST YEAR REV
SUB TOTALING</t>
        </r>
      </text>
    </comment>
    <comment ref="AD1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ID#AAAAaawSOaM
Knights Inn - Palm Harbor    (2022-08-17 14:41:34)
LAST YEAR ROOMS 
SUBTOTALING</t>
        </r>
      </text>
    </comment>
    <comment ref="P76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ID#AAAAaawSOaU
Knights Inn - Palm Harbor    (2022-08-17 14:41:34)
Always the first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sLRgLgxiUNTA3Semwo/aoMMn4w=="/>
    </ext>
  </extLst>
</comments>
</file>

<file path=xl/sharedStrings.xml><?xml version="1.0" encoding="utf-8"?>
<sst xmlns="http://schemas.openxmlformats.org/spreadsheetml/2006/main" count="3370" uniqueCount="925">
  <si>
    <t xml:space="preserve">Name of Hotel </t>
  </si>
  <si>
    <t>CURRENT</t>
  </si>
  <si>
    <t xml:space="preserve">No Of Days In Period </t>
  </si>
  <si>
    <t>Commentary</t>
  </si>
  <si>
    <t>PAYROLL LABOR REPORT PERIOD</t>
  </si>
  <si>
    <t xml:space="preserve"> </t>
  </si>
  <si>
    <t xml:space="preserve">     TODAY</t>
  </si>
  <si>
    <t>ACTUAL</t>
  </si>
  <si>
    <t>FORECAST</t>
  </si>
  <si>
    <t>VARIANCE</t>
  </si>
  <si>
    <t>RMS AVAILABLE</t>
  </si>
  <si>
    <t>RMS OCCUPIED</t>
  </si>
  <si>
    <t>OCCUPANCY %</t>
  </si>
  <si>
    <t>ADR</t>
  </si>
  <si>
    <t>REV PAR</t>
  </si>
  <si>
    <t>REVENUE:</t>
  </si>
  <si>
    <t>BUDGET</t>
  </si>
  <si>
    <t>Rooms Revenue</t>
  </si>
  <si>
    <t>F&amp;B</t>
  </si>
  <si>
    <t>Outlets FOOD</t>
  </si>
  <si>
    <t>Outlets BEVERAGE</t>
  </si>
  <si>
    <t>Banquet/ Local Catering FOOD</t>
  </si>
  <si>
    <t xml:space="preserve">Lounge </t>
  </si>
  <si>
    <t>Banquet/ Local Catering BEVERAGE</t>
  </si>
  <si>
    <t>Banquet/ Local Catering OTHER</t>
  </si>
  <si>
    <t>TOTAL F&amp;B</t>
  </si>
  <si>
    <t xml:space="preserve">Gift Shop &amp; Other </t>
  </si>
  <si>
    <t>Miscellaneous</t>
  </si>
  <si>
    <t>Total Revenue</t>
  </si>
  <si>
    <t>VARIANCE To Last Year</t>
  </si>
  <si>
    <t xml:space="preserve">PAYROLL:  </t>
  </si>
  <si>
    <t>REGULAR $</t>
  </si>
  <si>
    <t>OT $</t>
  </si>
  <si>
    <t>TOTAL</t>
  </si>
  <si>
    <t>CPOR</t>
  </si>
  <si>
    <t>%Rms</t>
  </si>
  <si>
    <t>Total Hours</t>
  </si>
  <si>
    <t>$</t>
  </si>
  <si>
    <t>HPOR</t>
  </si>
  <si>
    <t>AVG HR $</t>
  </si>
  <si>
    <t>OT HRS</t>
  </si>
  <si>
    <t>Fixed Hrs Day</t>
  </si>
  <si>
    <t>Fixed $</t>
  </si>
  <si>
    <t>VAR $</t>
  </si>
  <si>
    <t>GRATS</t>
  </si>
  <si>
    <t>% Rms</t>
  </si>
  <si>
    <t>ROOMS</t>
  </si>
  <si>
    <t>Rm Attendants</t>
  </si>
  <si>
    <t>Hskp Spvr/Mgr/Exec Hskpr</t>
  </si>
  <si>
    <t>Room Inspectors</t>
  </si>
  <si>
    <t>Hskp Other</t>
  </si>
  <si>
    <t>Laundry</t>
  </si>
  <si>
    <t>Rooms Division Manager</t>
  </si>
  <si>
    <t>Night Manager</t>
  </si>
  <si>
    <t>Front Office Management</t>
  </si>
  <si>
    <t>Front Office Supervisors</t>
  </si>
  <si>
    <t>Front office Agents</t>
  </si>
  <si>
    <t>PBX Operators</t>
  </si>
  <si>
    <t xml:space="preserve">Valet </t>
  </si>
  <si>
    <t>Guest Services /Concierge / Bell</t>
  </si>
  <si>
    <t xml:space="preserve">Contract Labor </t>
  </si>
  <si>
    <t xml:space="preserve">TOTAL ROOMS </t>
  </si>
  <si>
    <t>Food &amp; Beverage</t>
  </si>
  <si>
    <t>% F&amp;B</t>
  </si>
  <si>
    <t>Hours</t>
  </si>
  <si>
    <t>LC % OF REVENUE</t>
  </si>
  <si>
    <t>Food &amp; Beverage Management</t>
  </si>
  <si>
    <t>Food &amp; Beverage Supervisors</t>
  </si>
  <si>
    <t>Chefs / Sous Chefs</t>
  </si>
  <si>
    <t>Rest (RS, Outlet)</t>
  </si>
  <si>
    <t>Outlet Bartenders</t>
  </si>
  <si>
    <t>Cashiers / Busser / Atten / Runner / Host</t>
  </si>
  <si>
    <t>Banquet Management &amp; Captains</t>
  </si>
  <si>
    <t>Banquet (Servers/Bartenders)</t>
  </si>
  <si>
    <t>Banquet Setup/Lead Hsperson</t>
  </si>
  <si>
    <t>Food Prep</t>
  </si>
  <si>
    <t>Utility / Dishwasher / Steward</t>
  </si>
  <si>
    <t xml:space="preserve">TOTAL FOOD &amp; BEVERAGE </t>
  </si>
  <si>
    <t xml:space="preserve">Undistributed </t>
  </si>
  <si>
    <t>Security</t>
  </si>
  <si>
    <t>General Manager</t>
  </si>
  <si>
    <t xml:space="preserve">Controller </t>
  </si>
  <si>
    <t>Sales &amp; Marketing DOS</t>
  </si>
  <si>
    <t>Sales &amp; Marketing Managers</t>
  </si>
  <si>
    <t>Chief Engineer</t>
  </si>
  <si>
    <t>Other Salaried Manager</t>
  </si>
  <si>
    <t>Maintenance</t>
  </si>
  <si>
    <t>Human Resources</t>
  </si>
  <si>
    <t>Accounting</t>
  </si>
  <si>
    <t xml:space="preserve">TOTAL UNDISTIBUTED </t>
  </si>
  <si>
    <t>TOTAL PAYROLL NO BENEFITS</t>
  </si>
  <si>
    <t xml:space="preserve">Payroll Benefits Tracking </t>
  </si>
  <si>
    <t>Represented as % Of Total Payroll</t>
  </si>
  <si>
    <t>Special Pay - COVID</t>
  </si>
  <si>
    <t xml:space="preserve">Special Pay - Other Paid Time Off </t>
  </si>
  <si>
    <t>Holiday (Floating, Birthday, ETC)</t>
  </si>
  <si>
    <t xml:space="preserve">Holiday Regular </t>
  </si>
  <si>
    <t>Sick Pay</t>
  </si>
  <si>
    <t xml:space="preserve">Vacation Pay </t>
  </si>
  <si>
    <t xml:space="preserve">Bonus Pay </t>
  </si>
  <si>
    <t>Other Pay</t>
  </si>
  <si>
    <t xml:space="preserve">Total Benefits </t>
  </si>
  <si>
    <t>TOTAL PAYROLL WITH BENEFITS</t>
  </si>
  <si>
    <t>Payroll Registar Amont</t>
  </si>
  <si>
    <t xml:space="preserve">TOTAL PAYROLL </t>
  </si>
  <si>
    <t>TOTAL GRATUITIES</t>
  </si>
  <si>
    <t>TOTAL FROM ANALYSIS</t>
  </si>
  <si>
    <t>Company Totals</t>
  </si>
  <si>
    <t>Earnings</t>
  </si>
  <si>
    <t>Statutory Deductions</t>
  </si>
  <si>
    <t>Voluntary Deductions</t>
  </si>
  <si>
    <t>Net Pay</t>
  </si>
  <si>
    <t>Company Code</t>
  </si>
  <si>
    <t>Reg</t>
  </si>
  <si>
    <t>O/T</t>
  </si>
  <si>
    <t>FIT</t>
  </si>
  <si>
    <r>
      <rPr>
        <sz val="6"/>
        <color rgb="FF000000"/>
        <rFont val="Arial"/>
      </rPr>
      <t xml:space="preserve">Total Deductions </t>
    </r>
    <r>
      <rPr>
        <sz val="6"/>
        <color rgb="FF000000"/>
        <rFont val="Arial"/>
      </rPr>
      <t>121,217.60</t>
    </r>
  </si>
  <si>
    <r>
      <rPr>
        <sz val="6"/>
        <color theme="1"/>
        <rFont val="Arial"/>
      </rPr>
      <t>95</t>
    </r>
    <r>
      <rPr>
        <sz val="6"/>
        <color rgb="FF000000"/>
        <rFont val="Arial"/>
      </rPr>
      <t xml:space="preserve"> Pays</t>
    </r>
  </si>
  <si>
    <t>Earnings 3</t>
  </si>
  <si>
    <t>Earnings 4</t>
  </si>
  <si>
    <t>SS</t>
  </si>
  <si>
    <t>Hours 3</t>
  </si>
  <si>
    <t>Earnings 5</t>
  </si>
  <si>
    <t>Gross</t>
  </si>
  <si>
    <t>Med</t>
  </si>
  <si>
    <t>Hours 4</t>
  </si>
  <si>
    <t>State</t>
  </si>
  <si>
    <t>SDI</t>
  </si>
  <si>
    <t>FLI</t>
  </si>
  <si>
    <t>Local</t>
  </si>
  <si>
    <t>Hours Analysis</t>
  </si>
  <si>
    <t>C19 COVID</t>
  </si>
  <si>
    <t>FH FLOATING HOLIDA</t>
  </si>
  <si>
    <t>H HOLIDAY</t>
  </si>
  <si>
    <t>S SICK</t>
  </si>
  <si>
    <t>Earnings Analysis</t>
  </si>
  <si>
    <t>O OTHER</t>
  </si>
  <si>
    <t>PTP PT PREM</t>
  </si>
  <si>
    <t>SD1 NIGHT SHIFT</t>
  </si>
  <si>
    <t>T TIPS</t>
  </si>
  <si>
    <t>ER EXTRA ROOM</t>
  </si>
  <si>
    <t>Memo Analysis</t>
  </si>
  <si>
    <t>J</t>
  </si>
  <si>
    <t>X MAX ELIG/COMP</t>
  </si>
  <si>
    <t>Statutory Ded. Analysis</t>
  </si>
  <si>
    <t>NJ</t>
  </si>
  <si>
    <t>NY</t>
  </si>
  <si>
    <t>NY SDI</t>
  </si>
  <si>
    <t>NY FLI</t>
  </si>
  <si>
    <t>Voluntary Ded. Analysis</t>
  </si>
  <si>
    <t>A 401K$</t>
  </si>
  <si>
    <t>CK1 CHECKING 1</t>
  </si>
  <si>
    <t>CK2 CHECKING 2</t>
  </si>
  <si>
    <t>DF DEFENSE FUND</t>
  </si>
  <si>
    <t>DHE DENTAL H EMPLOY</t>
  </si>
  <si>
    <t>DHF DENTAL H FAMILY</t>
  </si>
  <si>
    <t>DHS DENTAL H SPOUSE</t>
  </si>
  <si>
    <t>KU 401K UNION</t>
  </si>
  <si>
    <t>SV1 SAVING 1</t>
  </si>
  <si>
    <t>SV2 SAVING 2</t>
  </si>
  <si>
    <t>UD UNION DUES</t>
  </si>
  <si>
    <t>UHE UHC EMPLOYEE</t>
  </si>
  <si>
    <t>UHF UHC FAMILY</t>
  </si>
  <si>
    <t>UHS UHC SPOUSE</t>
  </si>
  <si>
    <t>VE VISION EMPLOY</t>
  </si>
  <si>
    <t>VF VISION FAMILY</t>
  </si>
  <si>
    <t>VS VISION SPOUSE</t>
  </si>
  <si>
    <t>Net Payroll :</t>
  </si>
  <si>
    <t>Checks :</t>
  </si>
  <si>
    <t>Flagged :</t>
  </si>
  <si>
    <t>eVouchers :</t>
  </si>
  <si>
    <t>Total Deposits :</t>
  </si>
  <si>
    <t>Vouchers :</t>
  </si>
  <si>
    <t>Net Cash Pays 1,000.00 or More :</t>
  </si>
  <si>
    <t>Paper Vouchers Printed :</t>
  </si>
  <si>
    <t>Net Voids :</t>
  </si>
  <si>
    <t>Adjustments:</t>
  </si>
  <si>
    <t>Net Cash :</t>
  </si>
  <si>
    <t>White Diamond Hospitality, LLC</t>
  </si>
  <si>
    <t>PAID OUTS AND BANK DEPOSITS</t>
  </si>
  <si>
    <t>COLUMN 4</t>
  </si>
  <si>
    <t>COMMENTS</t>
  </si>
  <si>
    <t>Rms - Last Year</t>
  </si>
  <si>
    <t>&lt; --- Hidden Columns for Rooms</t>
  </si>
  <si>
    <t>TODAY</t>
  </si>
  <si>
    <t>PERIOD TO DATE</t>
  </si>
  <si>
    <t>Doubletree Orlando East</t>
  </si>
  <si>
    <t>AUDIT DATE:</t>
  </si>
  <si>
    <t>Fax To:</t>
  </si>
  <si>
    <t>407-381-0019</t>
  </si>
  <si>
    <t>LOC #</t>
  </si>
  <si>
    <t>Bed</t>
  </si>
  <si>
    <t>WEATHER</t>
  </si>
  <si>
    <t>HOME PAGE</t>
  </si>
  <si>
    <t>CASH RECEIVED</t>
  </si>
  <si>
    <t>Your</t>
  </si>
  <si>
    <t>Reads</t>
  </si>
  <si>
    <t>MAIN</t>
  </si>
  <si>
    <t>Day to Day</t>
  </si>
  <si>
    <t>LINE</t>
  </si>
  <si>
    <t>SUMMARY OF REVENUE,</t>
  </si>
  <si>
    <t>CODE</t>
  </si>
  <si>
    <t>COLUMN 1</t>
  </si>
  <si>
    <t>COLUMN 2</t>
  </si>
  <si>
    <t>COLUMN 3</t>
  </si>
  <si>
    <t>LESS TOTAL PAID OUTS</t>
  </si>
  <si>
    <t>NO.</t>
  </si>
  <si>
    <t>Today</t>
  </si>
  <si>
    <t>MTD</t>
  </si>
  <si>
    <t>Last Year</t>
  </si>
  <si>
    <t>Budget</t>
  </si>
  <si>
    <t>CHARGES, AND ACCOUNTS RECEIVABLE</t>
  </si>
  <si>
    <t>PERIOD TO</t>
  </si>
  <si>
    <t>LAST YEAR</t>
  </si>
  <si>
    <t>DEPOSIT SHOULD BE</t>
  </si>
  <si>
    <t>DATE</t>
  </si>
  <si>
    <t>+OVER/-SHORT</t>
  </si>
  <si>
    <t>ROOM REVENUE</t>
  </si>
  <si>
    <t>ACTUAL DEPOSIT</t>
  </si>
  <si>
    <t>ROOM ALLOWANCES</t>
  </si>
  <si>
    <t>STATE TAX</t>
  </si>
  <si>
    <t>GUARANTEED NO SHOW</t>
  </si>
  <si>
    <t>BED TAX</t>
  </si>
  <si>
    <t>LITTLE EXTRAS ADD ON</t>
  </si>
  <si>
    <t>NO SHOW TAX</t>
  </si>
  <si>
    <t>PHONE - LONG DISTANCE</t>
  </si>
  <si>
    <t>CASH OVER/SHORT EXPLANATION</t>
  </si>
  <si>
    <t>COMPLIMENTARY ROOMS</t>
  </si>
  <si>
    <t>PAID OUTS</t>
  </si>
  <si>
    <t>ROOMS OUT OF ORDER</t>
  </si>
  <si>
    <t>PHONE - TAX</t>
  </si>
  <si>
    <t>F&amp;B TIPS</t>
  </si>
  <si>
    <t>GTD NO-SHOW - # OF</t>
  </si>
  <si>
    <t>BANQUET F&amp;B TAX</t>
  </si>
  <si>
    <t>VACANT ROOMS</t>
  </si>
  <si>
    <t>BANQUET SALES TAX</t>
  </si>
  <si>
    <t>TOTAL NO. OF GUESTS</t>
  </si>
  <si>
    <t>FOOD TAX</t>
  </si>
  <si>
    <t>BEVERAGE TAX</t>
  </si>
  <si>
    <t>RESTAURANT 1 FOOD</t>
  </si>
  <si>
    <t>Banquet Beer</t>
  </si>
  <si>
    <t>RESTAURANT BEER</t>
  </si>
  <si>
    <t>RESTAURANT WINE</t>
  </si>
  <si>
    <t>BANK DEPOSIT /DEPOSIT SLIP</t>
  </si>
  <si>
    <t>NON-TAXABLE</t>
  </si>
  <si>
    <t>RESTAURANT LIQUOR</t>
  </si>
  <si>
    <t>CASH/FISHMAN</t>
  </si>
  <si>
    <t>Banquet Wine</t>
  </si>
  <si>
    <t>MC   or    VI/MC</t>
  </si>
  <si>
    <t>Banquet Liquor</t>
  </si>
  <si>
    <t xml:space="preserve"> + VISA</t>
  </si>
  <si>
    <t>NAME</t>
  </si>
  <si>
    <t>COMPANY</t>
  </si>
  <si>
    <t>ROOM #</t>
  </si>
  <si>
    <t>SERVICE CHARGE</t>
  </si>
  <si>
    <t>AMERICAN EXPRESS</t>
  </si>
  <si>
    <t>STARBUCKS FOOD</t>
  </si>
  <si>
    <t>DISCOVER</t>
  </si>
  <si>
    <t>STARBUCKS BEV</t>
  </si>
  <si>
    <t>DINERS</t>
  </si>
  <si>
    <t>GREEN</t>
  </si>
  <si>
    <t>Banquet Bkfst</t>
  </si>
  <si>
    <t>RED</t>
  </si>
  <si>
    <t>Banquet Lunch</t>
  </si>
  <si>
    <t>Marina Slips Available</t>
  </si>
  <si>
    <t>Banquet Dinner</t>
  </si>
  <si>
    <t>Marina Slips Rented</t>
  </si>
  <si>
    <t>Bqt Recep/Coffee Brk</t>
  </si>
  <si>
    <t>REALITY:  THE DEPOSIT IS</t>
  </si>
  <si>
    <t>Room Rental</t>
  </si>
  <si>
    <t>REVENUE LAST YEAR</t>
  </si>
  <si>
    <t>ROOMS LAST YEAR</t>
  </si>
  <si>
    <t>AUDIT:  CASH RECEIVED</t>
  </si>
  <si>
    <t>Audio Visual Rental</t>
  </si>
  <si>
    <t>+  CHECKS</t>
  </si>
  <si>
    <t xml:space="preserve">ROOM SERVICE </t>
  </si>
  <si>
    <t>+  EFT PAYMENTS</t>
  </si>
  <si>
    <t>Commissions ATM</t>
  </si>
  <si>
    <t>TODAY'S</t>
  </si>
  <si>
    <t>MONTH TO DATE</t>
  </si>
  <si>
    <t xml:space="preserve">   (GUEST PAID OUTS)</t>
  </si>
  <si>
    <t>Commissions Vending</t>
  </si>
  <si>
    <t>NO. ROOMS OCC.-1-PERSON</t>
  </si>
  <si>
    <t xml:space="preserve">   (FOOD &amp; BEVERAGE TIPS)</t>
  </si>
  <si>
    <t>Attrition/Cancellation</t>
  </si>
  <si>
    <t>NO. ROOMS OCC.-MOR THAN 1-PERSON</t>
  </si>
  <si>
    <t>-  TOTAL GUEST PAID OUTS</t>
  </si>
  <si>
    <t>In Room Movies</t>
  </si>
  <si>
    <t>RE-RENTS-ONLY AFTER 100%</t>
  </si>
  <si>
    <t>=  CASH SHOULD BE</t>
  </si>
  <si>
    <t>Laundry Coin Operated</t>
  </si>
  <si>
    <t>TOTAL OCCUPIED ROOMS</t>
  </si>
  <si>
    <t>+ OVER / - SHORT</t>
  </si>
  <si>
    <t>Laundry/Valet</t>
  </si>
  <si>
    <t>NO. ROOMS COMPLIMENTRY</t>
  </si>
  <si>
    <t>OVER/SHORT EXPLANATION</t>
  </si>
  <si>
    <t>Miscellaneous Income</t>
  </si>
  <si>
    <t>NO. ROOMS VACANT</t>
  </si>
  <si>
    <t>F&amp;B CASH / FISHMAN'S ACCT</t>
  </si>
  <si>
    <t>Other Revenue</t>
  </si>
  <si>
    <t>NO. ROOMS OUT OF ORDER</t>
  </si>
  <si>
    <t>CREDIT CARDS:  SHOULD BE</t>
  </si>
  <si>
    <t xml:space="preserve">Sundry </t>
  </si>
  <si>
    <t>TOTAL NO. OF ROOMS AVAILABLE</t>
  </si>
  <si>
    <t>MASTERCARD or both (VISA &amp; MASTERCARD)</t>
  </si>
  <si>
    <t>Internet Access (premium)</t>
  </si>
  <si>
    <t>NO. ROOM GUESTS</t>
  </si>
  <si>
    <t>KEY CHARGE</t>
  </si>
  <si>
    <t>NO. OF NO SHOW ROOMS</t>
  </si>
  <si>
    <t>+  AMERICAN EXPRESS</t>
  </si>
  <si>
    <t>PET FEE</t>
  </si>
  <si>
    <t>OTHER</t>
  </si>
  <si>
    <t>+  DISCOVER</t>
  </si>
  <si>
    <t>PACKAGE PACKAGE TAX</t>
  </si>
  <si>
    <t>AVERAGE DAILY RATE</t>
  </si>
  <si>
    <t>+  DINERS</t>
  </si>
  <si>
    <t>PACKAGE BREAKAGE</t>
  </si>
  <si>
    <t>=  TOTAL</t>
  </si>
  <si>
    <t>PACKAGE COMMISSION</t>
  </si>
  <si>
    <t>PACKAGE ADJUSTMENT</t>
  </si>
  <si>
    <t>CLUB:  CREDIT CARDS:  SHOULD BE</t>
  </si>
  <si>
    <t>PACKAGE SERVICE CHARGE</t>
  </si>
  <si>
    <t>CLUB:  MC or both (VISA &amp; MASTERCARD)</t>
  </si>
  <si>
    <t>PACKAGE DISCOUNT</t>
  </si>
  <si>
    <t>BREAKFAST GUESTS</t>
  </si>
  <si>
    <t>+  CLUB:  VISA</t>
  </si>
  <si>
    <t>TSLIP RENTAL</t>
  </si>
  <si>
    <t>DINNER GUESTS</t>
  </si>
  <si>
    <t>+  CLUB:  AMERICAN EXPRESS</t>
  </si>
  <si>
    <t>LTSLIP RENTAL</t>
  </si>
  <si>
    <t>+ CLUB:   DISCOVER</t>
  </si>
  <si>
    <t>F&amp;B Make It Right</t>
  </si>
  <si>
    <t>+  CLUB:  DINERS</t>
  </si>
  <si>
    <t>Exec Dept Hospitality</t>
  </si>
  <si>
    <t>=  CLUB:  TOTAL</t>
  </si>
  <si>
    <t>Sales Dept Hospitality</t>
  </si>
  <si>
    <t>+ CLUB:  OVER / - SHORT</t>
  </si>
  <si>
    <t>MOD Meals</t>
  </si>
  <si>
    <t xml:space="preserve">  APPROVED AS CORRECT BY:</t>
  </si>
  <si>
    <t>Rooms F&amp;B  Checks</t>
  </si>
  <si>
    <t>Guest Relations Rate Adjustments</t>
  </si>
  <si>
    <t xml:space="preserve">       GENERAL MANAGER</t>
  </si>
  <si>
    <t>AR Payment via ACH</t>
  </si>
  <si>
    <t>Hilton Advance Purchase</t>
  </si>
  <si>
    <t>Hilton Hhonors Clearing</t>
  </si>
  <si>
    <t>OTHER 2</t>
  </si>
  <si>
    <t>Dry Cleaning</t>
  </si>
  <si>
    <t>TOTAL REVENUE</t>
  </si>
  <si>
    <t>LESS DISCOUNTS</t>
  </si>
  <si>
    <t>ACCOUNTS REC</t>
  </si>
  <si>
    <t>E. O. M. WRITE OFFS</t>
  </si>
  <si>
    <t>GUEST/HOUSE/INACTIVE</t>
  </si>
  <si>
    <t>NET AFTER REFUNDS BUT BEFORE PAID-OUTS</t>
  </si>
  <si>
    <t>PLUS-PREVIOUS TOTAL-OUTSTANDING</t>
  </si>
  <si>
    <t>CITY LEDGER</t>
  </si>
  <si>
    <t>TOTAL OUTSTANDING TO DATE</t>
  </si>
  <si>
    <t>ADVANCE PAY</t>
  </si>
  <si>
    <t>today out of balance</t>
  </si>
  <si>
    <t>mtd out of balance</t>
  </si>
  <si>
    <t>DEPOSITS/ADVANCE PAY</t>
  </si>
  <si>
    <t>Beginning GUEST LEDGER</t>
  </si>
  <si>
    <t>Beginning CITY LEDGER</t>
  </si>
  <si>
    <t>Beginning A/D</t>
  </si>
  <si>
    <t>A/D Refund</t>
  </si>
  <si>
    <t>ChargeBacks</t>
  </si>
  <si>
    <t>Credit Adjustments</t>
  </si>
  <si>
    <t>EOM WRITE OFFS</t>
  </si>
  <si>
    <t>NET AFTER REFUNDS (BUT BEFORE PAID OUTS)</t>
  </si>
  <si>
    <t>No of Rooms Occ by 1 Person</t>
  </si>
  <si>
    <t>No of Rooms Occ by More than 1</t>
  </si>
  <si>
    <t>#1  COMP (NAME OF)</t>
  </si>
  <si>
    <t>TOP</t>
  </si>
  <si>
    <t>REASON</t>
  </si>
  <si>
    <t>#2 COMP (NAME OF)</t>
  </si>
  <si>
    <t>#3 COMP (NAME OF)</t>
  </si>
  <si>
    <t>#4 COMP (NAME OF)</t>
  </si>
  <si>
    <t>#5 COMP (NAME OF)</t>
  </si>
  <si>
    <t>#6 COMP (NAME OF)</t>
  </si>
  <si>
    <t>Doubletree Orlando East, UCF</t>
  </si>
  <si>
    <t>ROOMS DEPARTMENT REPORT</t>
  </si>
  <si>
    <t>YEAR</t>
  </si>
  <si>
    <t xml:space="preserve">REVENUE INPUT </t>
  </si>
  <si>
    <t>Number of Rooms</t>
  </si>
  <si>
    <t>Number of Days Per Month</t>
  </si>
  <si>
    <t>Total Rooms Available</t>
  </si>
  <si>
    <t>Occupancy Percent</t>
  </si>
  <si>
    <t>Total Average Rate</t>
  </si>
  <si>
    <t>Revpar</t>
  </si>
  <si>
    <t>Room Revenue</t>
  </si>
  <si>
    <t>NET ROOM REVENUE</t>
  </si>
  <si>
    <t>NO-SHOW REVENUE</t>
  </si>
  <si>
    <t>TOTAL ROOM REVENUE</t>
  </si>
  <si>
    <t>EMPLOYMENT EXPENSES</t>
  </si>
  <si>
    <t>FRONT DESK WAGES</t>
  </si>
  <si>
    <t>NIGHT AUDIT WAGES</t>
  </si>
  <si>
    <t>RESERVATION WAGES</t>
  </si>
  <si>
    <t>CONCIERGE WAGES</t>
  </si>
  <si>
    <t>BELLMAN WAGES</t>
  </si>
  <si>
    <t>HOUSEKEEPING WAGES</t>
  </si>
  <si>
    <t>LAUNDRY WAGES</t>
  </si>
  <si>
    <t>COLA WAGES</t>
  </si>
  <si>
    <t>INCENTIVES</t>
  </si>
  <si>
    <t xml:space="preserve">  TOTAL WAGES</t>
  </si>
  <si>
    <t>BONUS</t>
  </si>
  <si>
    <t>CONTRACTED LABOR</t>
  </si>
  <si>
    <t xml:space="preserve">  TOTAL W/CONTRACT LABOR</t>
  </si>
  <si>
    <t>BENEFITS</t>
  </si>
  <si>
    <t>HOLIDAY</t>
  </si>
  <si>
    <t>PTO</t>
  </si>
  <si>
    <t>401K</t>
  </si>
  <si>
    <t>PENSION</t>
  </si>
  <si>
    <t>HEALTH INS</t>
  </si>
  <si>
    <t>WORKER'S COMP</t>
  </si>
  <si>
    <t>EMPLOYEE MEALS</t>
  </si>
  <si>
    <t xml:space="preserve">  TOTAL BENEFITS</t>
  </si>
  <si>
    <t>TAXES</t>
  </si>
  <si>
    <t>FICA</t>
  </si>
  <si>
    <t>FUTA</t>
  </si>
  <si>
    <t>SUTA</t>
  </si>
  <si>
    <t>MISCELLANEOUS</t>
  </si>
  <si>
    <t xml:space="preserve">  TOTAL TAXES</t>
  </si>
  <si>
    <t>TOTAL EMPLOYMENT COST</t>
  </si>
  <si>
    <t>OTHER EXPENSES</t>
  </si>
  <si>
    <t>AMENITIES/GUEST SUPPLIES</t>
  </si>
  <si>
    <t>CABLE TELEVISION</t>
  </si>
  <si>
    <t>CARPET CLEANING</t>
  </si>
  <si>
    <t>CLEANING SUPPLIES</t>
  </si>
  <si>
    <t>CONTRACTED SERVICES</t>
  </si>
  <si>
    <t>DECORATIONS</t>
  </si>
  <si>
    <t>EQUIPMENT RENTAL</t>
  </si>
  <si>
    <t>GLASSWARE</t>
  </si>
  <si>
    <t>GUEST TRANSPORTATION</t>
  </si>
  <si>
    <t>HOSPITALITY - BREAKFAST</t>
  </si>
  <si>
    <t>HOSPITALITY - EVENING</t>
  </si>
  <si>
    <t>HOSPITALITY - CLUB LEVEL</t>
  </si>
  <si>
    <t>LAUNDRY SUPPLIES</t>
  </si>
  <si>
    <t>LAUNDRY DISTRIB</t>
  </si>
  <si>
    <t>LICENSE &amp; INSPECTION</t>
  </si>
  <si>
    <t>LINEN</t>
  </si>
  <si>
    <t>MUSIC &amp; ENTERTAINMENT</t>
  </si>
  <si>
    <t>GUEST NEWSPAPERS</t>
  </si>
  <si>
    <t>OPERATING SUPPLIES</t>
  </si>
  <si>
    <t>PDQ INCENTIVE</t>
  </si>
  <si>
    <t>PRINTING &amp; STATIONARY</t>
  </si>
  <si>
    <t>PROMOTIONS</t>
  </si>
  <si>
    <t>RELOCATED GUESTS</t>
  </si>
  <si>
    <t xml:space="preserve">RESERVATION FEES </t>
  </si>
  <si>
    <t>RESERVATION FEES %</t>
  </si>
  <si>
    <t>FREQUENT GUEST PROGRAM</t>
  </si>
  <si>
    <t>TELECOMMUNICATIONS</t>
  </si>
  <si>
    <t>TRAVEL AGENT COMM - IND</t>
  </si>
  <si>
    <t>TRAVEL AGENT COMM - GRP</t>
  </si>
  <si>
    <t>TRAVEL</t>
  </si>
  <si>
    <t>UNIFORMS</t>
  </si>
  <si>
    <t xml:space="preserve">  TOTAL OTHER EXPENSES</t>
  </si>
  <si>
    <t>GROSS PROFIT</t>
  </si>
  <si>
    <t>PERCENT</t>
  </si>
  <si>
    <t>ROOMS DEPARTMENT</t>
  </si>
  <si>
    <t>PAYROLL INPUT SECTION</t>
  </si>
  <si>
    <t>FRONT DESK</t>
  </si>
  <si>
    <t xml:space="preserve">  Director of Operations</t>
  </si>
  <si>
    <t>Salary</t>
  </si>
  <si>
    <t># Weeks Vacation</t>
  </si>
  <si>
    <t>(1-3)</t>
  </si>
  <si>
    <t>Review Month</t>
  </si>
  <si>
    <t>(1-12)</t>
  </si>
  <si>
    <t>Holiday Pay Reduce Wages</t>
  </si>
  <si>
    <t>Percent Increase</t>
  </si>
  <si>
    <t>Position Vacant</t>
  </si>
  <si>
    <t>(X Each Vacant Month)</t>
  </si>
  <si>
    <t xml:space="preserve">  Front Office Manager</t>
  </si>
  <si>
    <t xml:space="preserve">  MOD</t>
  </si>
  <si>
    <t xml:space="preserve">  Asst Front Desk Manager</t>
  </si>
  <si>
    <t xml:space="preserve">  Front Desk Supervisor</t>
  </si>
  <si>
    <t>Avg Wage</t>
  </si>
  <si>
    <t># F/T Positions</t>
  </si>
  <si>
    <t>Hrs/Wk</t>
  </si>
  <si>
    <t>Hrs</t>
  </si>
  <si>
    <t>Total Hrs</t>
  </si>
  <si>
    <t>Calc</t>
  </si>
  <si>
    <t>Cost</t>
  </si>
  <si>
    <t>PTO Factor</t>
  </si>
  <si>
    <t>PTO Dollars</t>
  </si>
  <si>
    <t xml:space="preserve">  Front Desk Agents</t>
  </si>
  <si>
    <t>Hrs/Day</t>
  </si>
  <si>
    <t>Guest Services Manager</t>
  </si>
  <si>
    <t>TOTAL AVERAGE WAGE</t>
  </si>
  <si>
    <t>TOTAL HOURS</t>
  </si>
  <si>
    <t>TOTAL FRONT DESK</t>
  </si>
  <si>
    <t>NIGHT AUDIT</t>
  </si>
  <si>
    <t xml:space="preserve">  Night Audit Manager</t>
  </si>
  <si>
    <t xml:space="preserve">  Night Auditor</t>
  </si>
  <si>
    <t>Hrs/Week</t>
  </si>
  <si>
    <t>TOTAL NIGHT AUDIT</t>
  </si>
  <si>
    <t xml:space="preserve">  Revenue Mgr</t>
  </si>
  <si>
    <t xml:space="preserve">  Reservation Mgr</t>
  </si>
  <si>
    <t xml:space="preserve">  Ass't Reservation Mgr</t>
  </si>
  <si>
    <t xml:space="preserve">  Reservation Supervisor</t>
  </si>
  <si>
    <t xml:space="preserve">  Reservation Agent</t>
  </si>
  <si>
    <t>TOTAL RESERVATIONS</t>
  </si>
  <si>
    <t>Guest Services Supervisor</t>
  </si>
  <si>
    <t>Guest Service Agent</t>
  </si>
  <si>
    <t>TOTAL CONCIERGE</t>
  </si>
  <si>
    <t>BELLMAN</t>
  </si>
  <si>
    <t>Bell Captain</t>
  </si>
  <si>
    <t>Holiday Pay Addition (Minium Wage Correction)</t>
  </si>
  <si>
    <t xml:space="preserve">  Bellperson</t>
  </si>
  <si>
    <t xml:space="preserve">  Doorperson</t>
  </si>
  <si>
    <t xml:space="preserve">  Van Drivers</t>
  </si>
  <si>
    <t>TOTAL BELLMAN</t>
  </si>
  <si>
    <t>HOUSEKEEPING</t>
  </si>
  <si>
    <t xml:space="preserve">  Exec Housekeeper</t>
  </si>
  <si>
    <t xml:space="preserve">  Assist Exec Housekeeper</t>
  </si>
  <si>
    <t xml:space="preserve">  Rm Inspector/Inspectress</t>
  </si>
  <si>
    <t xml:space="preserve">  Guest Room Attendants</t>
  </si>
  <si>
    <t>Hrs/Room</t>
  </si>
  <si>
    <t xml:space="preserve">  Floor Technician</t>
  </si>
  <si>
    <t xml:space="preserve">   Houseperson</t>
  </si>
  <si>
    <t xml:space="preserve">  Public Space Attendant</t>
  </si>
  <si>
    <t>TOTAL HOUSEKEEPING</t>
  </si>
  <si>
    <t>LAUNDRY (only if run as part of Rooms Department</t>
  </si>
  <si>
    <t xml:space="preserve">  Laundry Manager</t>
  </si>
  <si>
    <t xml:space="preserve">  Laundry Attendant</t>
  </si>
  <si>
    <t>TOTAL LAUNDRY</t>
  </si>
  <si>
    <t>Contract Hours</t>
  </si>
  <si>
    <t>Incentives</t>
  </si>
  <si>
    <t>TOTAL PAYROLL</t>
  </si>
  <si>
    <t>TOTAL 50H OT HOURS</t>
  </si>
  <si>
    <t>ROOMS LABOR ALLOCATION - CONDO</t>
  </si>
  <si>
    <t>Benefits</t>
  </si>
  <si>
    <t xml:space="preserve">Holiday </t>
  </si>
  <si>
    <t>Hourly PTO</t>
  </si>
  <si>
    <t>Mgmt PTO</t>
  </si>
  <si>
    <t>Health Insurance % Option</t>
  </si>
  <si>
    <t>Health Insurance Manual Input</t>
  </si>
  <si>
    <t>Pension</t>
  </si>
  <si>
    <t>Worker's Comp</t>
  </si>
  <si>
    <t>Bonus</t>
  </si>
  <si>
    <t>Employee Meals</t>
  </si>
  <si>
    <t>(Y/N)</t>
  </si>
  <si>
    <t>N</t>
  </si>
  <si>
    <t>Other</t>
  </si>
  <si>
    <t>%</t>
  </si>
  <si>
    <t xml:space="preserve">    Futa "Step-down" due to cap</t>
  </si>
  <si>
    <t xml:space="preserve">    Suta "Step-down" due to cap</t>
  </si>
  <si>
    <t>Calculation Section</t>
  </si>
  <si>
    <t>Number of Weeks Per Month</t>
  </si>
  <si>
    <t>Number of Rooms Sold</t>
  </si>
  <si>
    <t>Total Hourly Hours</t>
  </si>
  <si>
    <t>Total Hourly Payroll</t>
  </si>
  <si>
    <t>Average Rate</t>
  </si>
  <si>
    <t>FTEs</t>
  </si>
  <si>
    <t>LAUNDRY DEPARTMENT</t>
  </si>
  <si>
    <t>OUTSOURCED LAUNDRY</t>
  </si>
  <si>
    <t>TOTAL DEPARTMENT COST</t>
  </si>
  <si>
    <t>DEPARTMENT ALLOCATIONS:</t>
  </si>
  <si>
    <t>FOOD</t>
  </si>
  <si>
    <t>BEVERAGE</t>
  </si>
  <si>
    <t>FRANCHISE</t>
  </si>
  <si>
    <t>CABANA CLUB</t>
  </si>
  <si>
    <t>HEALTH CLUB</t>
  </si>
  <si>
    <t>CONFERENCE CENTER</t>
  </si>
  <si>
    <t>SPA</t>
  </si>
  <si>
    <t xml:space="preserve">  TOTAL ALLOCATIONS</t>
  </si>
  <si>
    <t>DEPARTMENT BALANCE</t>
  </si>
  <si>
    <t>FOOD DEPARTMENT REPORT</t>
  </si>
  <si>
    <t>REVENUE</t>
  </si>
  <si>
    <t>RESTAURANT #1</t>
  </si>
  <si>
    <t>RESTAURANT #2</t>
  </si>
  <si>
    <t>ROOM SERVICE</t>
  </si>
  <si>
    <t>BANQUET</t>
  </si>
  <si>
    <t>CATERING</t>
  </si>
  <si>
    <t>LOUNGE #1</t>
  </si>
  <si>
    <t>POOL BAR</t>
  </si>
  <si>
    <t>MINI BAR</t>
  </si>
  <si>
    <t>SPORTS BAR</t>
  </si>
  <si>
    <t xml:space="preserve">  GROSS FOOD REVENUE</t>
  </si>
  <si>
    <t>BANQUET ROOM REVENUE</t>
  </si>
  <si>
    <t>BANQUET SERVICE CHARGE</t>
  </si>
  <si>
    <t>BANQUET MISC</t>
  </si>
  <si>
    <t>DELIVERY CHARGE</t>
  </si>
  <si>
    <t>BANQUET AUDIO VISUAL</t>
  </si>
  <si>
    <t>LESS: OUTLET ALLOWANCES</t>
  </si>
  <si>
    <t>LESS: BANQUET ALLOWANCES</t>
  </si>
  <si>
    <t xml:space="preserve">  TOTAL REVENUE</t>
  </si>
  <si>
    <t>COST OF SALES</t>
  </si>
  <si>
    <t>COST OF SALES-MINI BAR</t>
  </si>
  <si>
    <t>COST OF SALES-FOOD</t>
  </si>
  <si>
    <t>COS - ADJ</t>
  </si>
  <si>
    <t xml:space="preserve">  TOTAL NET COST OF FOOD</t>
  </si>
  <si>
    <t>COST OF BANQUET MISC</t>
  </si>
  <si>
    <t>BANQUET A/V COST</t>
  </si>
  <si>
    <t>BANQUET MISC COST</t>
  </si>
  <si>
    <t>CATERING MISC COST</t>
  </si>
  <si>
    <t xml:space="preserve">  TOTAL BANQUET COS</t>
  </si>
  <si>
    <t>GROSS FOOD PROFIT</t>
  </si>
  <si>
    <t>EMPLOYMENT COSTS</t>
  </si>
  <si>
    <t>ADMINISTRATION</t>
  </si>
  <si>
    <t>CATERING/CONV SVS</t>
  </si>
  <si>
    <t>KITCHEN</t>
  </si>
  <si>
    <t>ROOM SERVICES</t>
  </si>
  <si>
    <t>BANQUETS</t>
  </si>
  <si>
    <t>CONTRACT LABOR</t>
  </si>
  <si>
    <t>EMPLOYEE MEAL</t>
  </si>
  <si>
    <t>TOTAL EMPLOYMENT COSTS</t>
  </si>
  <si>
    <t>CHINA</t>
  </si>
  <si>
    <t>CONTRACT SERVICES</t>
  </si>
  <si>
    <t>KITCHEN FUEL</t>
  </si>
  <si>
    <t>LAUNDRY DISTRIBUTION</t>
  </si>
  <si>
    <t>MENUS</t>
  </si>
  <si>
    <t>PAPER SUPPLIES</t>
  </si>
  <si>
    <t>PERSONNEL TRAINING</t>
  </si>
  <si>
    <t>PRINT &amp; STATIONARY</t>
  </si>
  <si>
    <t>PROMOS</t>
  </si>
  <si>
    <t>SILVER</t>
  </si>
  <si>
    <t>UTENSILS</t>
  </si>
  <si>
    <t>COVERS</t>
  </si>
  <si>
    <t xml:space="preserve">  COMP COVERS</t>
  </si>
  <si>
    <t xml:space="preserve">  BREAKFAST</t>
  </si>
  <si>
    <t xml:space="preserve">  BRUNCH</t>
  </si>
  <si>
    <t xml:space="preserve">  LUNCH</t>
  </si>
  <si>
    <t xml:space="preserve">  DINNER</t>
  </si>
  <si>
    <t>TOTAL RESTAURANT</t>
  </si>
  <si>
    <t>TOTAL RESTAURANT #2</t>
  </si>
  <si>
    <t>TOTAL ROOM SERVICE</t>
  </si>
  <si>
    <t xml:space="preserve">  COFFEE BREAK</t>
  </si>
  <si>
    <t xml:space="preserve">  RECEPTIONS</t>
  </si>
  <si>
    <t>TOTAL BANQUETS</t>
  </si>
  <si>
    <t>TOTAL CATERING</t>
  </si>
  <si>
    <t>LOBBY BAR</t>
  </si>
  <si>
    <t>TOTAL LOBBY BAR</t>
  </si>
  <si>
    <t>TOTAL POOL BAR</t>
  </si>
  <si>
    <t>TOTAL SPORTS BAR</t>
  </si>
  <si>
    <t>REVENUES</t>
  </si>
  <si>
    <t>AVERAGE CHECK (DOES NOT INCLUDE COMP COVERS)</t>
  </si>
  <si>
    <t>TOTAL LOUNGE</t>
  </si>
  <si>
    <t>Total Food Revenue</t>
  </si>
  <si>
    <t>Total Food Cost</t>
  </si>
  <si>
    <t>FOOD DEPARTMENT</t>
  </si>
  <si>
    <t xml:space="preserve">ADMINISTRATION  </t>
  </si>
  <si>
    <t xml:space="preserve">  Food &amp; Beverage Director</t>
  </si>
  <si>
    <t xml:space="preserve">  Event Coordinator</t>
  </si>
  <si>
    <t xml:space="preserve">  F&amp;B Secretary</t>
  </si>
  <si>
    <t xml:space="preserve">  Catering Admin</t>
  </si>
  <si>
    <t>TOTAL ADMINISTRATION</t>
  </si>
  <si>
    <t>CATERING/CONVENTION SERVICES</t>
  </si>
  <si>
    <t>Director of Convention Services</t>
  </si>
  <si>
    <t>Convention Services</t>
  </si>
  <si>
    <t>Director of Catering</t>
  </si>
  <si>
    <t>Catering Manager</t>
  </si>
  <si>
    <t>TOTAL CATERING/CONVENTION SERVICES</t>
  </si>
  <si>
    <t xml:space="preserve">  Executive Chef</t>
  </si>
  <si>
    <t xml:space="preserve">  Restaurant Chef</t>
  </si>
  <si>
    <t xml:space="preserve">  Restaurant #2 Chef</t>
  </si>
  <si>
    <t xml:space="preserve">  Sous Chef</t>
  </si>
  <si>
    <t xml:space="preserve">  Banquet Chef</t>
  </si>
  <si>
    <t xml:space="preserve">  Pastry Chef</t>
  </si>
  <si>
    <t xml:space="preserve">  Kitchen Prep</t>
  </si>
  <si>
    <t xml:space="preserve">  Line Cook</t>
  </si>
  <si>
    <t xml:space="preserve">  Banquet Cook</t>
  </si>
  <si>
    <t>Prod = Hours/Cover - Bf/Lnch</t>
  </si>
  <si>
    <t>Prod = Hours/Cover - Dinner</t>
  </si>
  <si>
    <t>Hrs/BCv</t>
  </si>
  <si>
    <t>Prod = Hours/Cover - Recpt</t>
  </si>
  <si>
    <t xml:space="preserve">  Pastry Cook</t>
  </si>
  <si>
    <t xml:space="preserve">  Pantry Cook</t>
  </si>
  <si>
    <t xml:space="preserve">  Executive Steward</t>
  </si>
  <si>
    <t xml:space="preserve">  Dishwasher AM</t>
  </si>
  <si>
    <t>Production = Hours/Cover</t>
  </si>
  <si>
    <t>Prod/Cvr</t>
  </si>
  <si>
    <t xml:space="preserve">  Dishwasher PM</t>
  </si>
  <si>
    <t xml:space="preserve">  Kitchen Manager</t>
  </si>
  <si>
    <t xml:space="preserve">  Night Cleaner</t>
  </si>
  <si>
    <t xml:space="preserve">  Storeroom Clerk</t>
  </si>
  <si>
    <t>TOTAL KITCHEN</t>
  </si>
  <si>
    <t xml:space="preserve">  Restaurant Manager</t>
  </si>
  <si>
    <t xml:space="preserve">  Assist Restaurant Manager</t>
  </si>
  <si>
    <t xml:space="preserve">  Restaurant Supervisor</t>
  </si>
  <si>
    <t xml:space="preserve">  Hostess</t>
  </si>
  <si>
    <t xml:space="preserve">  AM Cashier</t>
  </si>
  <si>
    <t xml:space="preserve">  PM Cashier</t>
  </si>
  <si>
    <t xml:space="preserve">  AM Server</t>
  </si>
  <si>
    <t xml:space="preserve">Prod=#Cvs/4Hrs </t>
  </si>
  <si>
    <t xml:space="preserve">  PM Server</t>
  </si>
  <si>
    <t xml:space="preserve">  AM  Busperson</t>
  </si>
  <si>
    <t xml:space="preserve">  PM Busperson</t>
  </si>
  <si>
    <t>TOTAL RESTAURANT #1</t>
  </si>
  <si>
    <t xml:space="preserve">  Cooks</t>
  </si>
  <si>
    <t xml:space="preserve">  AM Food Server</t>
  </si>
  <si>
    <t xml:space="preserve">  PM Food Server</t>
  </si>
  <si>
    <t xml:space="preserve">  AM Busperson</t>
  </si>
  <si>
    <t xml:space="preserve">  Room Service Manager</t>
  </si>
  <si>
    <t xml:space="preserve">  Rm Serv Supervisor</t>
  </si>
  <si>
    <t xml:space="preserve">  Rm Serv Cashier</t>
  </si>
  <si>
    <t xml:space="preserve">  Room Server</t>
  </si>
  <si>
    <t xml:space="preserve">  Mini Bar Attendant</t>
  </si>
  <si>
    <t>Pool Bar</t>
  </si>
  <si>
    <t>Cooks</t>
  </si>
  <si>
    <t>Pool Bar Supervisor</t>
  </si>
  <si>
    <t>Pool Bar Cashier</t>
  </si>
  <si>
    <t xml:space="preserve">  Banquet Manager</t>
  </si>
  <si>
    <t xml:space="preserve">  Assist Banquet Manager</t>
  </si>
  <si>
    <t xml:space="preserve">  Banquet Captain</t>
  </si>
  <si>
    <t xml:space="preserve">  Banquet Server</t>
  </si>
  <si>
    <t>Prod = Hours/Cover - Coffee Brk</t>
  </si>
  <si>
    <t xml:space="preserve">  Banq Floor Supervisor</t>
  </si>
  <si>
    <t xml:space="preserve">  Banquet Houseman</t>
  </si>
  <si>
    <t>TOTAL BANQUET</t>
  </si>
  <si>
    <t>Gratuity Allowance</t>
  </si>
  <si>
    <t>% Bq Rev</t>
  </si>
  <si>
    <t>Cash Tips</t>
  </si>
  <si>
    <t>PTO Hourly</t>
  </si>
  <si>
    <t>PTO Mgmt</t>
  </si>
  <si>
    <t>Days Per Month</t>
  </si>
  <si>
    <t>Weeks per Month</t>
  </si>
  <si>
    <t>Restaurant #1</t>
  </si>
  <si>
    <t>Restaurant #2</t>
  </si>
  <si>
    <t>Room Service</t>
  </si>
  <si>
    <t>Lounge</t>
  </si>
  <si>
    <t>Sports Bar</t>
  </si>
  <si>
    <t>Subtotal Outlets</t>
  </si>
  <si>
    <t>Banquet</t>
  </si>
  <si>
    <t>Catering</t>
  </si>
  <si>
    <t>Conference Center</t>
  </si>
  <si>
    <t>Subtotal Banquet/Catering/Conference Center</t>
  </si>
  <si>
    <t>Total Covers</t>
  </si>
  <si>
    <t>Banquet Revenue</t>
  </si>
  <si>
    <t>BEVERAGE DEPARTMENT REPORT</t>
  </si>
  <si>
    <t>INCOME</t>
  </si>
  <si>
    <t>LOBBY BAR/LOUNGE</t>
  </si>
  <si>
    <t>SPORT LOUNGE</t>
  </si>
  <si>
    <t xml:space="preserve">  GROSS BEVERAGE INCOME</t>
  </si>
  <si>
    <t xml:space="preserve">  NET BEVERAGE REVENUE</t>
  </si>
  <si>
    <t>COVER CHARGES</t>
  </si>
  <si>
    <t xml:space="preserve">  TOTAL BEVERAGE REVENUE</t>
  </si>
  <si>
    <t>INGREDIENTS COST</t>
  </si>
  <si>
    <t>COST OF BEVERAGE</t>
  </si>
  <si>
    <t xml:space="preserve">  TOTAL INGREDIENTS</t>
  </si>
  <si>
    <t>EMPLOYMENT COST</t>
  </si>
  <si>
    <t>BEVERAGE ADMINISTRATION</t>
  </si>
  <si>
    <t xml:space="preserve">LOUNGE </t>
  </si>
  <si>
    <t>LOUNGE II</t>
  </si>
  <si>
    <t>BANQUET BEVERAGE</t>
  </si>
  <si>
    <t xml:space="preserve">  BENEFITS</t>
  </si>
  <si>
    <t xml:space="preserve">  TOTAL EMPLOYMENT COSTS</t>
  </si>
  <si>
    <t>BEVERAGE DEPARMENT</t>
  </si>
  <si>
    <t>F&amp;B Director</t>
  </si>
  <si>
    <t>Beverage Manager</t>
  </si>
  <si>
    <t>Bartender - Restaurant 1</t>
  </si>
  <si>
    <t>Server - Restaurant 1</t>
  </si>
  <si>
    <t>Bartender - Restaurant 2</t>
  </si>
  <si>
    <t>Server - Restaurant 2</t>
  </si>
  <si>
    <t>LOBBY LOUNGE</t>
  </si>
  <si>
    <t xml:space="preserve">  Lounge Bartender</t>
  </si>
  <si>
    <t xml:space="preserve">  Lounge Bar Back</t>
  </si>
  <si>
    <t xml:space="preserve">  Lounge Server</t>
  </si>
  <si>
    <t xml:space="preserve">TOTAL LOUNGE </t>
  </si>
  <si>
    <t xml:space="preserve">  Brewmaster</t>
  </si>
  <si>
    <t xml:space="preserve">  Sports Bar Bartender</t>
  </si>
  <si>
    <t xml:space="preserve">  Sports Bar Barback</t>
  </si>
  <si>
    <t xml:space="preserve">  Sports Bar Server</t>
  </si>
  <si>
    <t xml:space="preserve">  Pool Bar Bartender</t>
  </si>
  <si>
    <t xml:space="preserve">  Pool Bar Barback</t>
  </si>
  <si>
    <t xml:space="preserve">  Pool Bar Server</t>
  </si>
  <si>
    <t>Lounge II</t>
  </si>
  <si>
    <t xml:space="preserve">  Lounge II Bartender</t>
  </si>
  <si>
    <t xml:space="preserve">  Lounge II Server</t>
  </si>
  <si>
    <t>TOTAL LOUNGE II</t>
  </si>
  <si>
    <t xml:space="preserve">  Banquet Bartender</t>
  </si>
  <si>
    <t>Prod/Lunch</t>
  </si>
  <si>
    <t>Prod/Dinner</t>
  </si>
  <si>
    <t>Prod/Cvs</t>
  </si>
  <si>
    <t>Prod/Reception</t>
  </si>
  <si>
    <t xml:space="preserve">  Banquet Bar Back</t>
  </si>
  <si>
    <t>TOTAL WAGES</t>
  </si>
  <si>
    <t>Weeks Per Month</t>
  </si>
  <si>
    <t>Outlet Revenue</t>
  </si>
  <si>
    <t>Total Beverage</t>
  </si>
  <si>
    <t>TELEPHONE DEPARTMENT REPORT</t>
  </si>
  <si>
    <t>LOCAL CALLS</t>
  </si>
  <si>
    <t>LONG DISTANCE CALLS</t>
  </si>
  <si>
    <t>LONG DISTANCE INT'L CALLS</t>
  </si>
  <si>
    <t>INTERNET REV GUEST</t>
  </si>
  <si>
    <t>INTNET REV MTG</t>
  </si>
  <si>
    <t>PHONE COMMISSIONS</t>
  </si>
  <si>
    <t>LESS: ALLOWANCES</t>
  </si>
  <si>
    <t xml:space="preserve">  TOTAL INCOME</t>
  </si>
  <si>
    <t>INTERNET GUEST</t>
  </si>
  <si>
    <t>INTERNET MTG</t>
  </si>
  <si>
    <t>LINE CHARGES/EQUIP RENT</t>
  </si>
  <si>
    <t xml:space="preserve">  TOTAL COST OF SALES</t>
  </si>
  <si>
    <t>PBX WAGES</t>
  </si>
  <si>
    <t>CONTRACT SERV MAINT</t>
  </si>
  <si>
    <t>T1 LINE</t>
  </si>
  <si>
    <t>RENT &amp; OTHER INCOME</t>
  </si>
  <si>
    <t>RENTAL INCOME</t>
  </si>
  <si>
    <t>ANTENNAE RENT</t>
  </si>
  <si>
    <t>RENT AUTO AGENCY</t>
  </si>
  <si>
    <t>OFFICE RENT</t>
  </si>
  <si>
    <t>SPACE RENT</t>
  </si>
  <si>
    <t>SHOP RENT</t>
  </si>
  <si>
    <t>RENT OTHER</t>
  </si>
  <si>
    <t>TOTAL RENTAL INCOME</t>
  </si>
  <si>
    <t>OTHER INCOME</t>
  </si>
  <si>
    <t>CASH DISCOUNTS</t>
  </si>
  <si>
    <t>COMMISSION - AMUSEMENT</t>
  </si>
  <si>
    <t>COMMISSION - SOFT DRINK</t>
  </si>
  <si>
    <t>COMMISSION - OTHER MACHINE</t>
  </si>
  <si>
    <t>COMMISSION - GENERAL</t>
  </si>
  <si>
    <t>CONCESSION - HEALTH CLUB</t>
  </si>
  <si>
    <t>CONCESSION - GIFT SHOP</t>
  </si>
  <si>
    <t>CONCESSION - RESTAURANT</t>
  </si>
  <si>
    <t>CONCESSION - BUSINESS CENTER</t>
  </si>
  <si>
    <t>CONCESSION - OTHER</t>
  </si>
  <si>
    <t>CURRENCY EXCHANGE</t>
  </si>
  <si>
    <t>FAX REVENUE</t>
  </si>
  <si>
    <t>IN ROOM MOVIE</t>
  </si>
  <si>
    <t>INTEREST INCOME</t>
  </si>
  <si>
    <t>INTERNET EQUIPMENT</t>
  </si>
  <si>
    <t>LAUNDRY-COIN OPERATED</t>
  </si>
  <si>
    <t>LAUNDRY - VALET</t>
  </si>
  <si>
    <t>OTHER REVENUE</t>
  </si>
  <si>
    <t>RESORT FEE</t>
  </si>
  <si>
    <t>ATTRITION</t>
  </si>
  <si>
    <t>PET FEES</t>
  </si>
  <si>
    <t xml:space="preserve">PUBLIC RM RENT-SELECT </t>
  </si>
  <si>
    <t>PUBLIC RM FOOD-SELECT</t>
  </si>
  <si>
    <t>PUBLIC RM OTHER-SELECT</t>
  </si>
  <si>
    <t>SUITE SHOP-SELECT</t>
  </si>
  <si>
    <t>TROLLEY TICKETS-SELECT</t>
  </si>
  <si>
    <t>WATER TAXI</t>
  </si>
  <si>
    <t>VENDING MACHINE REVENUE</t>
  </si>
  <si>
    <t>TOTAL OTHER INCOME</t>
  </si>
  <si>
    <t>TOTAL RENT &amp; OTHER</t>
  </si>
  <si>
    <t>COS - FAX</t>
  </si>
  <si>
    <t>COS - IN ROOM MOVIES</t>
  </si>
  <si>
    <t>COS - INTERNET EQUIPMENT</t>
  </si>
  <si>
    <t>COS - LAUNDRY/COIN OPERATED</t>
  </si>
  <si>
    <t>COS - LAUNDRY/VALET</t>
  </si>
  <si>
    <t>COS - MISCELLANEOUS REVENUE</t>
  </si>
  <si>
    <t xml:space="preserve">COS - OTHER </t>
  </si>
  <si>
    <t>COS - PUBLIC RM RENT SELECT</t>
  </si>
  <si>
    <t>COS - PUBLIC RM FOOD SELECT</t>
  </si>
  <si>
    <t>COS - PUBLIC RM OTHER-SELECT</t>
  </si>
  <si>
    <t>COS - SUITE SHOP</t>
  </si>
  <si>
    <t>COS - TROLLEY TICKETS</t>
  </si>
  <si>
    <t>COS - VENDING MACHINE</t>
  </si>
  <si>
    <t>COS - WATER TAXI</t>
  </si>
  <si>
    <t xml:space="preserve">  TOTAL COST OTHER INCOME</t>
  </si>
  <si>
    <t>TOTAL MISCELLANEOUS REVENUE</t>
  </si>
  <si>
    <t>TOTAL COST OF MISCELLANEOUS</t>
  </si>
  <si>
    <t>TOTAL MISCELLANEOUS PROFIT</t>
  </si>
  <si>
    <t>REPAIRS &amp; MAINTENANCE DEPARTMENT</t>
  </si>
  <si>
    <t>MAINTENANCE</t>
  </si>
  <si>
    <t xml:space="preserve">  Chief Engineer</t>
  </si>
  <si>
    <t xml:space="preserve">  Assist Chief Engineer</t>
  </si>
  <si>
    <t xml:space="preserve">  Office Manager/Admin</t>
  </si>
  <si>
    <t xml:space="preserve">  Senior Mechanic</t>
  </si>
  <si>
    <t xml:space="preserve">  Engineer</t>
  </si>
  <si>
    <t xml:space="preserve">  Mechanic</t>
  </si>
  <si>
    <t>Hrs/WK</t>
  </si>
  <si>
    <t xml:space="preserve">  Grounds &amp; Landscaping</t>
  </si>
  <si>
    <t xml:space="preserve">  Prev Maint</t>
  </si>
  <si>
    <t>Secretary</t>
  </si>
  <si>
    <t xml:space="preserve">  Painter</t>
  </si>
  <si>
    <t xml:space="preserve">  Pool Attendant</t>
  </si>
  <si>
    <t>Total Maintenance</t>
  </si>
  <si>
    <t>Total Payroll</t>
  </si>
  <si>
    <t>Total 50H OT Hours</t>
  </si>
  <si>
    <t>MAINTENANCE LABOR ALLOCATION - CONDO</t>
  </si>
  <si>
    <t xml:space="preserve">Taxes </t>
  </si>
  <si>
    <t>Total Hotel Revenue</t>
  </si>
  <si>
    <t>SALES &amp; MARKETING DEPARTMENT</t>
  </si>
  <si>
    <t>Payroll Input Section:</t>
  </si>
  <si>
    <t>Marketing Payroll</t>
  </si>
  <si>
    <t>Regional Sales and Marketing Director</t>
  </si>
  <si>
    <t>Director of Group Sales</t>
  </si>
  <si>
    <t>Sales Manager - Smerf</t>
  </si>
  <si>
    <t xml:space="preserve">Sales Manager - </t>
  </si>
  <si>
    <t>Sales Manager - Catering</t>
  </si>
  <si>
    <t>Sales Manager - Assoc &amp; Sports</t>
  </si>
  <si>
    <t>Sales Manager - Gov't</t>
  </si>
  <si>
    <t>Sales Manager - Corp</t>
  </si>
  <si>
    <t>Director of Sales and Marketing</t>
  </si>
  <si>
    <t>Sales Manager - Local Transient</t>
  </si>
  <si>
    <t>Sales Manager - Leisure Sales</t>
  </si>
  <si>
    <t>Office Manager</t>
  </si>
  <si>
    <t xml:space="preserve">  Sales Admin</t>
  </si>
  <si>
    <t>TOTAL SALES</t>
  </si>
  <si>
    <t>ADMINISTRATION &amp; GENERAL DEPARTMENT</t>
  </si>
  <si>
    <t>PERSONNEL</t>
  </si>
  <si>
    <t>ACCOUNTING</t>
  </si>
  <si>
    <t>PURCHASING</t>
  </si>
  <si>
    <t>TOTAL EMPLOYMENT EXPENSES</t>
  </si>
  <si>
    <t>ACCOUNTING FEES</t>
  </si>
  <si>
    <t>ARMORED CAR</t>
  </si>
  <si>
    <t>AUTO ALLOWANCE</t>
  </si>
  <si>
    <t>BAD DEBT</t>
  </si>
  <si>
    <t>BANK SERVICE CHARGE</t>
  </si>
  <si>
    <t>COMPUTER/DATA  PROCESSING</t>
  </si>
  <si>
    <t>CREDIT &amp; COLLECTION</t>
  </si>
  <si>
    <t>CREDIT CARD DISCOUNTS</t>
  </si>
  <si>
    <t>DATA PROCESSING</t>
  </si>
  <si>
    <t>DONATIONS</t>
  </si>
  <si>
    <t>DUES &amp; SUBSCRIPTIONS</t>
  </si>
  <si>
    <t>EMPLOYEE SURVEY</t>
  </si>
  <si>
    <t>HUMAN RESOURCE EXPENSE</t>
  </si>
  <si>
    <t>LEGAL FEES</t>
  </si>
  <si>
    <t>LICENSES &amp; PERMITS</t>
  </si>
  <si>
    <t>LOSS &amp; DAMAGE</t>
  </si>
  <si>
    <t>PERSONNEL RECOGNITION</t>
  </si>
  <si>
    <t>PERSONNEL RECRUITING</t>
  </si>
  <si>
    <t>RELOCATION</t>
  </si>
  <si>
    <t>POSTAGE</t>
  </si>
  <si>
    <t>PROCUREMENT FEES</t>
  </si>
  <si>
    <t>PROFESSIONAL FEES</t>
  </si>
  <si>
    <t xml:space="preserve">PROMOTIONS </t>
  </si>
  <si>
    <t>SECURITY</t>
  </si>
  <si>
    <t xml:space="preserve">TRAVEL </t>
  </si>
  <si>
    <t>TOTAL DEPARTMENTAL COST</t>
  </si>
  <si>
    <t>SECURITY DEPARTMENT</t>
  </si>
  <si>
    <t>SURVEILLANCE COSTS</t>
  </si>
  <si>
    <t>TOTAL EXPENSE</t>
  </si>
  <si>
    <t>Home2 Suite by Hilton Huntsville</t>
  </si>
  <si>
    <t>October 28-November 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</si>
</sst>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* #,##0_);_(* \(#,##0\);_(* &quot;-&quot;??_);_(@_)"/>
    <numFmt numFmtId="166" formatCode="#,##0.0"/>
    <numFmt numFmtId="167" formatCode="_(&quot;$&quot;* #,##0_);_(&quot;$&quot;* \(#,##0\);_(&quot;$&quot;* &quot;-&quot;??_);_(@_)"/>
    <numFmt numFmtId="168" formatCode="0.0%"/>
    <numFmt numFmtId="169" formatCode="0.0_);\(0.0\)"/>
    <numFmt numFmtId="170" formatCode="#,##0.0_);\(#,##0.0\)"/>
    <numFmt numFmtId="171" formatCode="0.0"/>
    <numFmt numFmtId="172" formatCode="dddd"/>
    <numFmt numFmtId="173" formatCode="mmmm\ d\,\ yyyy"/>
    <numFmt numFmtId="174" formatCode="mmm\-d\-yy"/>
    <numFmt numFmtId="175" formatCode="m/d"/>
    <numFmt numFmtId="176" formatCode="[$-409]mmm\-yy"/>
    <numFmt numFmtId="177" formatCode="#,##0;[Red]#,##0"/>
  </numFmts>
  <fonts count="27">
    <font>
      <sz val="11"/>
      <color theme="1"/>
      <name val="Calibri"/>
      <scheme val="minor"/>
    </font>
    <font>
      <b/>
      <sz val="10"/>
      <color theme="1"/>
      <name val="Calibri"/>
    </font>
    <font>
      <sz val="11"/>
      <name val="Calibri"/>
    </font>
    <font>
      <sz val="10"/>
      <color theme="1"/>
      <name val="Calibri"/>
    </font>
    <font>
      <u/>
      <sz val="10"/>
      <color rgb="FF0000FF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6"/>
      <color rgb="FFFFFFFF"/>
      <name val="Arial"/>
    </font>
    <font>
      <b/>
      <sz val="6"/>
      <color theme="1"/>
      <name val="Arial"/>
    </font>
    <font>
      <sz val="6"/>
      <color theme="1"/>
      <name val="Arial"/>
    </font>
    <font>
      <sz val="6"/>
      <color rgb="FF000000"/>
      <name val="Arial"/>
    </font>
    <font>
      <sz val="10"/>
      <color theme="1"/>
      <name val="Arial"/>
    </font>
    <font>
      <sz val="8"/>
      <color rgb="FF000000"/>
      <name val="Arial"/>
    </font>
    <font>
      <sz val="14"/>
      <color theme="1"/>
      <name val="Arial"/>
    </font>
    <font>
      <sz val="48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color rgb="FFFFFFFF"/>
      <name val="Arial"/>
    </font>
    <font>
      <sz val="14"/>
      <color rgb="FFFFFFFF"/>
      <name val="Arial"/>
    </font>
    <font>
      <sz val="10"/>
      <color rgb="FFFF0000"/>
      <name val="Arial"/>
    </font>
    <font>
      <sz val="10"/>
      <color rgb="FF008000"/>
      <name val="Arial"/>
    </font>
    <font>
      <b/>
      <i/>
      <sz val="10"/>
      <color rgb="FF0000FF"/>
      <name val="Arial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theme="0"/>
      </bottom>
      <diagonal/>
    </border>
    <border>
      <left/>
      <right/>
      <top style="medium">
        <color rgb="FF000000"/>
      </top>
      <bottom style="thin">
        <color theme="0"/>
      </bottom>
      <diagonal/>
    </border>
    <border>
      <left/>
      <right style="thin">
        <color rgb="FF000000"/>
      </right>
      <top style="medium">
        <color rgb="FF000000"/>
      </top>
      <bottom style="thin">
        <color theme="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/>
      <right style="medium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0000"/>
      </right>
      <top style="thin">
        <color theme="0"/>
      </top>
      <bottom/>
      <diagonal/>
    </border>
    <border>
      <left/>
      <right style="medium">
        <color rgb="FF000000"/>
      </right>
      <top style="thin">
        <color theme="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medium">
        <color rgb="FF00000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theme="0"/>
      </bottom>
      <diagonal/>
    </border>
    <border>
      <left/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00000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000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/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theme="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double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theme="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medium">
        <color rgb="FF000000"/>
      </bottom>
      <diagonal/>
    </border>
    <border>
      <left style="thin">
        <color theme="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" fillId="3" borderId="7" xfId="0" applyFont="1" applyFill="1" applyBorder="1" applyAlignment="1">
      <alignment vertical="top"/>
    </xf>
    <xf numFmtId="15" fontId="1" fillId="0" borderId="0" xfId="0" applyNumberFormat="1" applyFont="1" applyAlignment="1">
      <alignment horizontal="left" vertical="top"/>
    </xf>
    <xf numFmtId="0" fontId="1" fillId="2" borderId="8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3" borderId="7" xfId="0" applyFont="1" applyFill="1" applyBorder="1"/>
    <xf numFmtId="0" fontId="3" fillId="0" borderId="10" xfId="0" applyFont="1" applyBorder="1"/>
    <xf numFmtId="0" fontId="1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165" fontId="3" fillId="0" borderId="23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37" fontId="3" fillId="0" borderId="26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0" fontId="3" fillId="0" borderId="25" xfId="0" applyNumberFormat="1" applyFont="1" applyBorder="1"/>
    <xf numFmtId="10" fontId="3" fillId="0" borderId="26" xfId="0" applyNumberFormat="1" applyFont="1" applyBorder="1"/>
    <xf numFmtId="44" fontId="3" fillId="0" borderId="25" xfId="0" applyNumberFormat="1" applyFont="1" applyBorder="1"/>
    <xf numFmtId="166" fontId="3" fillId="0" borderId="27" xfId="0" applyNumberFormat="1" applyFont="1" applyBorder="1"/>
    <xf numFmtId="44" fontId="3" fillId="0" borderId="27" xfId="0" applyNumberFormat="1" applyFont="1" applyBorder="1"/>
    <xf numFmtId="0" fontId="3" fillId="3" borderId="29" xfId="0" applyFont="1" applyFill="1" applyBorder="1"/>
    <xf numFmtId="167" fontId="3" fillId="0" borderId="8" xfId="0" applyNumberFormat="1" applyFont="1" applyBorder="1"/>
    <xf numFmtId="10" fontId="3" fillId="0" borderId="8" xfId="0" applyNumberFormat="1" applyFont="1" applyBorder="1"/>
    <xf numFmtId="166" fontId="3" fillId="2" borderId="8" xfId="0" applyNumberFormat="1" applyFont="1" applyFill="1" applyBorder="1"/>
    <xf numFmtId="167" fontId="3" fillId="2" borderId="8" xfId="0" applyNumberFormat="1" applyFont="1" applyFill="1" applyBorder="1"/>
    <xf numFmtId="168" fontId="3" fillId="0" borderId="8" xfId="0" applyNumberFormat="1" applyFont="1" applyBorder="1"/>
    <xf numFmtId="0" fontId="3" fillId="3" borderId="34" xfId="0" applyFont="1" applyFill="1" applyBorder="1"/>
    <xf numFmtId="0" fontId="3" fillId="3" borderId="29" xfId="0" applyFont="1" applyFill="1" applyBorder="1" applyAlignment="1">
      <alignment horizontal="center"/>
    </xf>
    <xf numFmtId="10" fontId="3" fillId="3" borderId="8" xfId="0" applyNumberFormat="1" applyFont="1" applyFill="1" applyBorder="1"/>
    <xf numFmtId="167" fontId="3" fillId="3" borderId="29" xfId="0" applyNumberFormat="1" applyFont="1" applyFill="1" applyBorder="1"/>
    <xf numFmtId="0" fontId="3" fillId="3" borderId="38" xfId="0" applyFont="1" applyFill="1" applyBorder="1"/>
    <xf numFmtId="0" fontId="3" fillId="3" borderId="39" xfId="0" applyFont="1" applyFill="1" applyBorder="1"/>
    <xf numFmtId="166" fontId="3" fillId="2" borderId="40" xfId="0" applyNumberFormat="1" applyFont="1" applyFill="1" applyBorder="1"/>
    <xf numFmtId="168" fontId="3" fillId="0" borderId="40" xfId="0" applyNumberFormat="1" applyFont="1" applyBorder="1"/>
    <xf numFmtId="166" fontId="3" fillId="2" borderId="25" xfId="0" applyNumberFormat="1" applyFont="1" applyFill="1" applyBorder="1"/>
    <xf numFmtId="168" fontId="3" fillId="0" borderId="41" xfId="0" applyNumberFormat="1" applyFont="1" applyBorder="1"/>
    <xf numFmtId="168" fontId="3" fillId="0" borderId="26" xfId="0" applyNumberFormat="1" applyFont="1" applyBorder="1"/>
    <xf numFmtId="166" fontId="3" fillId="2" borderId="27" xfId="0" applyNumberFormat="1" applyFont="1" applyFill="1" applyBorder="1"/>
    <xf numFmtId="168" fontId="3" fillId="0" borderId="25" xfId="0" applyNumberFormat="1" applyFont="1" applyBorder="1"/>
    <xf numFmtId="0" fontId="1" fillId="0" borderId="30" xfId="0" applyFont="1" applyBorder="1" applyAlignment="1">
      <alignment horizontal="left"/>
    </xf>
    <xf numFmtId="166" fontId="3" fillId="0" borderId="8" xfId="0" applyNumberFormat="1" applyFont="1" applyBorder="1"/>
    <xf numFmtId="167" fontId="3" fillId="0" borderId="23" xfId="0" applyNumberFormat="1" applyFont="1" applyBorder="1"/>
    <xf numFmtId="166" fontId="3" fillId="2" borderId="43" xfId="0" applyNumberFormat="1" applyFont="1" applyFill="1" applyBorder="1"/>
    <xf numFmtId="167" fontId="3" fillId="0" borderId="27" xfId="0" applyNumberFormat="1" applyFont="1" applyBorder="1"/>
    <xf numFmtId="168" fontId="3" fillId="0" borderId="27" xfId="0" applyNumberFormat="1" applyFont="1" applyBorder="1"/>
    <xf numFmtId="167" fontId="3" fillId="0" borderId="47" xfId="0" applyNumberFormat="1" applyFont="1" applyBorder="1"/>
    <xf numFmtId="10" fontId="3" fillId="0" borderId="47" xfId="0" applyNumberFormat="1" applyFont="1" applyBorder="1"/>
    <xf numFmtId="166" fontId="3" fillId="0" borderId="47" xfId="0" applyNumberFormat="1" applyFont="1" applyBorder="1"/>
    <xf numFmtId="168" fontId="3" fillId="0" borderId="48" xfId="0" applyNumberFormat="1" applyFont="1" applyBorder="1"/>
    <xf numFmtId="0" fontId="3" fillId="3" borderId="8" xfId="0" applyFont="1" applyFill="1" applyBorder="1"/>
    <xf numFmtId="0" fontId="3" fillId="3" borderId="47" xfId="0" applyFont="1" applyFill="1" applyBorder="1"/>
    <xf numFmtId="0" fontId="3" fillId="3" borderId="49" xfId="0" applyFont="1" applyFill="1" applyBorder="1"/>
    <xf numFmtId="168" fontId="3" fillId="0" borderId="47" xfId="0" applyNumberFormat="1" applyFont="1" applyBorder="1"/>
    <xf numFmtId="0" fontId="3" fillId="0" borderId="55" xfId="0" applyFont="1" applyBorder="1"/>
    <xf numFmtId="0" fontId="3" fillId="0" borderId="56" xfId="0" applyFont="1" applyBorder="1"/>
    <xf numFmtId="0" fontId="1" fillId="3" borderId="29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3" xfId="0" applyFont="1" applyBorder="1"/>
    <xf numFmtId="0" fontId="1" fillId="0" borderId="64" xfId="0" applyFont="1" applyBorder="1" applyAlignment="1">
      <alignment horizontal="left"/>
    </xf>
    <xf numFmtId="0" fontId="1" fillId="3" borderId="65" xfId="0" applyFont="1" applyFill="1" applyBorder="1" applyAlignment="1">
      <alignment vertical="top"/>
    </xf>
    <xf numFmtId="4" fontId="1" fillId="0" borderId="8" xfId="0" applyNumberFormat="1" applyFont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3" fillId="0" borderId="67" xfId="0" applyFont="1" applyBorder="1"/>
    <xf numFmtId="44" fontId="3" fillId="0" borderId="63" xfId="0" applyNumberFormat="1" applyFont="1" applyBorder="1"/>
    <xf numFmtId="169" fontId="3" fillId="2" borderId="68" xfId="0" applyNumberFormat="1" applyFont="1" applyFill="1" applyBorder="1"/>
    <xf numFmtId="37" fontId="3" fillId="2" borderId="69" xfId="0" applyNumberFormat="1" applyFont="1" applyFill="1" applyBorder="1"/>
    <xf numFmtId="2" fontId="3" fillId="0" borderId="15" xfId="0" applyNumberFormat="1" applyFont="1" applyBorder="1"/>
    <xf numFmtId="4" fontId="3" fillId="0" borderId="70" xfId="0" applyNumberFormat="1" applyFont="1" applyBorder="1"/>
    <xf numFmtId="0" fontId="3" fillId="2" borderId="40" xfId="0" applyFont="1" applyFill="1" applyBorder="1"/>
    <xf numFmtId="2" fontId="3" fillId="5" borderId="40" xfId="0" applyNumberFormat="1" applyFont="1" applyFill="1" applyBorder="1" applyAlignment="1">
      <alignment horizontal="center"/>
    </xf>
    <xf numFmtId="4" fontId="3" fillId="0" borderId="71" xfId="0" applyNumberFormat="1" applyFont="1" applyBorder="1"/>
    <xf numFmtId="39" fontId="3" fillId="0" borderId="40" xfId="0" applyNumberFormat="1" applyFont="1" applyBorder="1"/>
    <xf numFmtId="0" fontId="3" fillId="2" borderId="43" xfId="0" applyFont="1" applyFill="1" applyBorder="1"/>
    <xf numFmtId="167" fontId="3" fillId="0" borderId="72" xfId="0" applyNumberFormat="1" applyFont="1" applyBorder="1"/>
    <xf numFmtId="168" fontId="3" fillId="0" borderId="73" xfId="0" applyNumberFormat="1" applyFont="1" applyBorder="1"/>
    <xf numFmtId="0" fontId="1" fillId="0" borderId="0" xfId="0" applyFont="1" applyAlignment="1">
      <alignment vertical="top"/>
    </xf>
    <xf numFmtId="0" fontId="3" fillId="0" borderId="0" xfId="0" applyFont="1"/>
    <xf numFmtId="169" fontId="3" fillId="2" borderId="74" xfId="0" applyNumberFormat="1" applyFont="1" applyFill="1" applyBorder="1"/>
    <xf numFmtId="0" fontId="3" fillId="2" borderId="25" xfId="0" applyFont="1" applyFill="1" applyBorder="1"/>
    <xf numFmtId="2" fontId="3" fillId="5" borderId="25" xfId="0" applyNumberFormat="1" applyFont="1" applyFill="1" applyBorder="1" applyAlignment="1">
      <alignment horizontal="center"/>
    </xf>
    <xf numFmtId="167" fontId="3" fillId="0" borderId="63" xfId="0" applyNumberFormat="1" applyFont="1" applyBorder="1"/>
    <xf numFmtId="169" fontId="3" fillId="2" borderId="75" xfId="0" applyNumberFormat="1" applyFont="1" applyFill="1" applyBorder="1"/>
    <xf numFmtId="0" fontId="3" fillId="0" borderId="7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77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4" fontId="3" fillId="0" borderId="78" xfId="0" applyNumberFormat="1" applyFont="1" applyBorder="1"/>
    <xf numFmtId="169" fontId="3" fillId="2" borderId="79" xfId="0" applyNumberFormat="1" applyFont="1" applyFill="1" applyBorder="1"/>
    <xf numFmtId="4" fontId="3" fillId="0" borderId="80" xfId="0" applyNumberFormat="1" applyFont="1" applyBorder="1"/>
    <xf numFmtId="0" fontId="3" fillId="2" borderId="27" xfId="0" applyFont="1" applyFill="1" applyBorder="1"/>
    <xf numFmtId="2" fontId="3" fillId="5" borderId="27" xfId="0" applyNumberFormat="1" applyFont="1" applyFill="1" applyBorder="1" applyAlignment="1">
      <alignment horizontal="center"/>
    </xf>
    <xf numFmtId="44" fontId="3" fillId="0" borderId="81" xfId="0" applyNumberFormat="1" applyFont="1" applyBorder="1"/>
    <xf numFmtId="168" fontId="3" fillId="0" borderId="82" xfId="0" applyNumberFormat="1" applyFont="1" applyBorder="1"/>
    <xf numFmtId="167" fontId="3" fillId="0" borderId="48" xfId="0" applyNumberFormat="1" applyFont="1" applyBorder="1"/>
    <xf numFmtId="44" fontId="3" fillId="0" borderId="83" xfId="0" applyNumberFormat="1" applyFont="1" applyBorder="1"/>
    <xf numFmtId="168" fontId="3" fillId="0" borderId="46" xfId="0" applyNumberFormat="1" applyFont="1" applyBorder="1"/>
    <xf numFmtId="39" fontId="3" fillId="0" borderId="8" xfId="0" applyNumberFormat="1" applyFont="1" applyBorder="1"/>
    <xf numFmtId="4" fontId="3" fillId="0" borderId="8" xfId="0" applyNumberFormat="1" applyFont="1" applyBorder="1"/>
    <xf numFmtId="171" fontId="3" fillId="0" borderId="8" xfId="0" applyNumberFormat="1" applyFont="1" applyBorder="1"/>
    <xf numFmtId="171" fontId="3" fillId="0" borderId="8" xfId="0" applyNumberFormat="1" applyFont="1" applyBorder="1" applyAlignment="1">
      <alignment horizontal="center"/>
    </xf>
    <xf numFmtId="3" fontId="3" fillId="0" borderId="8" xfId="0" applyNumberFormat="1" applyFont="1" applyBorder="1"/>
    <xf numFmtId="4" fontId="3" fillId="0" borderId="23" xfId="0" applyNumberFormat="1" applyFont="1" applyBorder="1"/>
    <xf numFmtId="44" fontId="3" fillId="0" borderId="84" xfId="0" applyNumberFormat="1" applyFont="1" applyBorder="1"/>
    <xf numFmtId="168" fontId="3" fillId="0" borderId="85" xfId="0" applyNumberFormat="1" applyFont="1" applyBorder="1"/>
    <xf numFmtId="44" fontId="3" fillId="0" borderId="86" xfId="0" applyNumberFormat="1" applyFont="1" applyBorder="1"/>
    <xf numFmtId="0" fontId="3" fillId="0" borderId="87" xfId="0" applyFont="1" applyBorder="1"/>
    <xf numFmtId="0" fontId="3" fillId="0" borderId="5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/>
    <xf numFmtId="0" fontId="3" fillId="3" borderId="8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3" fillId="0" borderId="54" xfId="0" applyFont="1" applyBorder="1" applyAlignment="1">
      <alignment horizontal="center"/>
    </xf>
    <xf numFmtId="167" fontId="3" fillId="0" borderId="53" xfId="0" applyNumberFormat="1" applyFont="1" applyBorder="1" applyAlignment="1">
      <alignment horizontal="center"/>
    </xf>
    <xf numFmtId="44" fontId="3" fillId="0" borderId="0" xfId="0" applyNumberFormat="1" applyFont="1"/>
    <xf numFmtId="39" fontId="3" fillId="0" borderId="0" xfId="0" applyNumberFormat="1" applyFont="1"/>
    <xf numFmtId="0" fontId="3" fillId="0" borderId="70" xfId="0" applyFont="1" applyBorder="1"/>
    <xf numFmtId="167" fontId="3" fillId="0" borderId="15" xfId="0" applyNumberFormat="1" applyFont="1" applyBorder="1" applyAlignment="1">
      <alignment horizontal="left"/>
    </xf>
    <xf numFmtId="167" fontId="3" fillId="0" borderId="12" xfId="0" applyNumberFormat="1" applyFont="1" applyBorder="1" applyAlignment="1">
      <alignment horizontal="left"/>
    </xf>
    <xf numFmtId="44" fontId="3" fillId="0" borderId="10" xfId="0" applyNumberFormat="1" applyFont="1" applyBorder="1"/>
    <xf numFmtId="0" fontId="1" fillId="0" borderId="41" xfId="0" applyFont="1" applyBorder="1" applyAlignment="1">
      <alignment vertical="top"/>
    </xf>
    <xf numFmtId="0" fontId="3" fillId="0" borderId="41" xfId="0" applyFont="1" applyBorder="1"/>
    <xf numFmtId="167" fontId="3" fillId="0" borderId="18" xfId="0" applyNumberFormat="1" applyFont="1" applyBorder="1" applyAlignment="1">
      <alignment horizontal="left"/>
    </xf>
    <xf numFmtId="44" fontId="3" fillId="0" borderId="80" xfId="0" applyNumberFormat="1" applyFont="1" applyBorder="1"/>
    <xf numFmtId="167" fontId="3" fillId="0" borderId="94" xfId="0" applyNumberFormat="1" applyFont="1" applyBorder="1" applyAlignment="1">
      <alignment horizontal="left"/>
    </xf>
    <xf numFmtId="168" fontId="3" fillId="0" borderId="95" xfId="0" applyNumberFormat="1" applyFont="1" applyBorder="1"/>
    <xf numFmtId="167" fontId="3" fillId="0" borderId="48" xfId="0" applyNumberFormat="1" applyFont="1" applyBorder="1" applyAlignment="1">
      <alignment horizontal="left"/>
    </xf>
    <xf numFmtId="167" fontId="3" fillId="0" borderId="96" xfId="0" applyNumberFormat="1" applyFont="1" applyBorder="1"/>
    <xf numFmtId="44" fontId="3" fillId="0" borderId="48" xfId="0" applyNumberFormat="1" applyFont="1" applyBorder="1"/>
    <xf numFmtId="168" fontId="3" fillId="0" borderId="96" xfId="0" applyNumberFormat="1" applyFont="1" applyBorder="1"/>
    <xf numFmtId="170" fontId="3" fillId="0" borderId="8" xfId="0" applyNumberFormat="1" applyFont="1" applyBorder="1"/>
    <xf numFmtId="2" fontId="3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vertical="top"/>
    </xf>
    <xf numFmtId="44" fontId="3" fillId="0" borderId="87" xfId="0" applyNumberFormat="1" applyFont="1" applyBorder="1"/>
    <xf numFmtId="168" fontId="3" fillId="0" borderId="56" xfId="0" applyNumberFormat="1" applyFont="1" applyBorder="1"/>
    <xf numFmtId="0" fontId="1" fillId="0" borderId="50" xfId="0" applyFont="1" applyBorder="1" applyAlignment="1">
      <alignment horizontal="left"/>
    </xf>
    <xf numFmtId="0" fontId="3" fillId="0" borderId="88" xfId="0" applyFont="1" applyBorder="1"/>
    <xf numFmtId="0" fontId="3" fillId="0" borderId="97" xfId="0" applyFont="1" applyBorder="1"/>
    <xf numFmtId="0" fontId="3" fillId="0" borderId="78" xfId="0" applyFont="1" applyBorder="1"/>
    <xf numFmtId="0" fontId="3" fillId="0" borderId="95" xfId="0" applyFont="1" applyBorder="1"/>
    <xf numFmtId="2" fontId="3" fillId="5" borderId="8" xfId="0" applyNumberFormat="1" applyFont="1" applyFill="1" applyBorder="1" applyAlignment="1">
      <alignment horizontal="center"/>
    </xf>
    <xf numFmtId="167" fontId="3" fillId="0" borderId="56" xfId="0" applyNumberFormat="1" applyFont="1" applyBorder="1"/>
    <xf numFmtId="167" fontId="3" fillId="0" borderId="101" xfId="0" applyNumberFormat="1" applyFont="1" applyBorder="1" applyAlignment="1">
      <alignment horizontal="left"/>
    </xf>
    <xf numFmtId="44" fontId="3" fillId="0" borderId="102" xfId="0" applyNumberFormat="1" applyFont="1" applyBorder="1"/>
    <xf numFmtId="44" fontId="3" fillId="0" borderId="103" xfId="0" applyNumberFormat="1" applyFont="1" applyBorder="1"/>
    <xf numFmtId="44" fontId="3" fillId="0" borderId="101" xfId="0" applyNumberFormat="1" applyFont="1" applyBorder="1"/>
    <xf numFmtId="168" fontId="3" fillId="0" borderId="103" xfId="0" applyNumberFormat="1" applyFont="1" applyBorder="1"/>
    <xf numFmtId="0" fontId="1" fillId="3" borderId="104" xfId="0" applyFont="1" applyFill="1" applyBorder="1" applyAlignment="1">
      <alignment vertical="top"/>
    </xf>
    <xf numFmtId="169" fontId="3" fillId="0" borderId="105" xfId="0" applyNumberFormat="1" applyFont="1" applyBorder="1"/>
    <xf numFmtId="166" fontId="3" fillId="0" borderId="103" xfId="0" applyNumberFormat="1" applyFont="1" applyBorder="1"/>
    <xf numFmtId="167" fontId="3" fillId="0" borderId="99" xfId="0" applyNumberFormat="1" applyFont="1" applyBorder="1"/>
    <xf numFmtId="39" fontId="3" fillId="0" borderId="104" xfId="0" applyNumberFormat="1" applyFont="1" applyBorder="1"/>
    <xf numFmtId="168" fontId="3" fillId="0" borderId="100" xfId="0" applyNumberFormat="1" applyFont="1" applyBorder="1"/>
    <xf numFmtId="168" fontId="3" fillId="0" borderId="100" xfId="0" applyNumberFormat="1" applyFont="1" applyBorder="1" applyAlignment="1">
      <alignment horizontal="center"/>
    </xf>
    <xf numFmtId="166" fontId="3" fillId="0" borderId="100" xfId="0" applyNumberFormat="1" applyFont="1" applyBorder="1"/>
    <xf numFmtId="167" fontId="3" fillId="0" borderId="104" xfId="0" applyNumberFormat="1" applyFont="1" applyBorder="1"/>
    <xf numFmtId="44" fontId="3" fillId="0" borderId="104" xfId="0" applyNumberFormat="1" applyFont="1" applyBorder="1"/>
    <xf numFmtId="168" fontId="3" fillId="0" borderId="104" xfId="0" applyNumberFormat="1" applyFont="1" applyBorder="1"/>
    <xf numFmtId="44" fontId="3" fillId="0" borderId="106" xfId="0" applyNumberFormat="1" applyFont="1" applyBorder="1"/>
    <xf numFmtId="168" fontId="3" fillId="0" borderId="107" xfId="0" applyNumberFormat="1" applyFont="1" applyBorder="1"/>
    <xf numFmtId="0" fontId="3" fillId="0" borderId="105" xfId="0" applyFont="1" applyBorder="1"/>
    <xf numFmtId="0" fontId="3" fillId="0" borderId="102" xfId="0" applyFont="1" applyBorder="1"/>
    <xf numFmtId="0" fontId="3" fillId="0" borderId="103" xfId="0" applyFont="1" applyBorder="1"/>
    <xf numFmtId="168" fontId="3" fillId="6" borderId="109" xfId="0" applyNumberFormat="1" applyFont="1" applyFill="1" applyBorder="1"/>
    <xf numFmtId="168" fontId="3" fillId="6" borderId="110" xfId="0" applyNumberFormat="1" applyFont="1" applyFill="1" applyBorder="1"/>
    <xf numFmtId="44" fontId="3" fillId="6" borderId="111" xfId="0" applyNumberFormat="1" applyFont="1" applyFill="1" applyBorder="1"/>
    <xf numFmtId="168" fontId="3" fillId="6" borderId="112" xfId="0" applyNumberFormat="1" applyFont="1" applyFill="1" applyBorder="1"/>
    <xf numFmtId="167" fontId="3" fillId="0" borderId="83" xfId="0" applyNumberFormat="1" applyFont="1" applyBorder="1"/>
    <xf numFmtId="168" fontId="3" fillId="0" borderId="113" xfId="0" applyNumberFormat="1" applyFont="1" applyBorder="1"/>
    <xf numFmtId="0" fontId="3" fillId="0" borderId="114" xfId="0" applyFont="1" applyBorder="1"/>
    <xf numFmtId="0" fontId="3" fillId="0" borderId="115" xfId="0" applyFont="1" applyBorder="1"/>
    <xf numFmtId="0" fontId="3" fillId="0" borderId="119" xfId="0" applyFont="1" applyBorder="1"/>
    <xf numFmtId="0" fontId="3" fillId="0" borderId="120" xfId="0" applyFont="1" applyBorder="1"/>
    <xf numFmtId="167" fontId="3" fillId="6" borderId="29" xfId="0" applyNumberFormat="1" applyFont="1" applyFill="1" applyBorder="1" applyAlignment="1">
      <alignment horizontal="left"/>
    </xf>
    <xf numFmtId="44" fontId="3" fillId="6" borderId="29" xfId="0" applyNumberFormat="1" applyFont="1" applyFill="1" applyBorder="1"/>
    <xf numFmtId="168" fontId="3" fillId="6" borderId="56" xfId="0" applyNumberFormat="1" applyFont="1" applyFill="1" applyBorder="1"/>
    <xf numFmtId="0" fontId="3" fillId="3" borderId="58" xfId="0" applyFont="1" applyFill="1" applyBorder="1"/>
    <xf numFmtId="170" fontId="3" fillId="6" borderId="29" xfId="0" applyNumberFormat="1" applyFont="1" applyFill="1" applyBorder="1"/>
    <xf numFmtId="166" fontId="3" fillId="6" borderId="29" xfId="0" applyNumberFormat="1" applyFont="1" applyFill="1" applyBorder="1"/>
    <xf numFmtId="171" fontId="3" fillId="6" borderId="38" xfId="0" applyNumberFormat="1" applyFont="1" applyFill="1" applyBorder="1"/>
    <xf numFmtId="171" fontId="3" fillId="6" borderId="38" xfId="0" applyNumberFormat="1" applyFont="1" applyFill="1" applyBorder="1" applyAlignment="1">
      <alignment horizontal="center"/>
    </xf>
    <xf numFmtId="3" fontId="3" fillId="6" borderId="38" xfId="0" applyNumberFormat="1" applyFont="1" applyFill="1" applyBorder="1"/>
    <xf numFmtId="166" fontId="3" fillId="6" borderId="38" xfId="0" applyNumberFormat="1" applyFont="1" applyFill="1" applyBorder="1"/>
    <xf numFmtId="167" fontId="3" fillId="6" borderId="29" xfId="0" applyNumberFormat="1" applyFont="1" applyFill="1" applyBorder="1"/>
    <xf numFmtId="168" fontId="1" fillId="6" borderId="8" xfId="0" applyNumberFormat="1" applyFont="1" applyFill="1" applyBorder="1"/>
    <xf numFmtId="167" fontId="3" fillId="0" borderId="121" xfId="0" applyNumberFormat="1" applyFont="1" applyBorder="1"/>
    <xf numFmtId="44" fontId="3" fillId="0" borderId="122" xfId="0" applyNumberFormat="1" applyFont="1" applyBorder="1"/>
    <xf numFmtId="168" fontId="3" fillId="0" borderId="123" xfId="0" applyNumberFormat="1" applyFont="1" applyBorder="1"/>
    <xf numFmtId="0" fontId="3" fillId="0" borderId="124" xfId="0" applyFont="1" applyBorder="1"/>
    <xf numFmtId="0" fontId="3" fillId="0" borderId="122" xfId="0" applyFont="1" applyBorder="1"/>
    <xf numFmtId="0" fontId="3" fillId="0" borderId="125" xfId="0" applyFont="1" applyBorder="1"/>
    <xf numFmtId="0" fontId="1" fillId="0" borderId="63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3" fillId="0" borderId="77" xfId="0" applyFont="1" applyBorder="1"/>
    <xf numFmtId="39" fontId="3" fillId="0" borderId="47" xfId="0" applyNumberFormat="1" applyFont="1" applyBorder="1"/>
    <xf numFmtId="4" fontId="3" fillId="0" borderId="47" xfId="0" applyNumberFormat="1" applyFont="1" applyBorder="1"/>
    <xf numFmtId="171" fontId="3" fillId="0" borderId="47" xfId="0" applyNumberFormat="1" applyFont="1" applyBorder="1"/>
    <xf numFmtId="2" fontId="3" fillId="0" borderId="47" xfId="0" applyNumberFormat="1" applyFont="1" applyBorder="1" applyAlignment="1">
      <alignment horizontal="center"/>
    </xf>
    <xf numFmtId="0" fontId="1" fillId="3" borderId="47" xfId="0" applyFont="1" applyFill="1" applyBorder="1" applyAlignment="1">
      <alignment vertical="top"/>
    </xf>
    <xf numFmtId="0" fontId="3" fillId="0" borderId="84" xfId="0" applyFont="1" applyBorder="1"/>
    <xf numFmtId="0" fontId="1" fillId="0" borderId="126" xfId="0" applyFont="1" applyBorder="1" applyAlignment="1">
      <alignment vertical="top"/>
    </xf>
    <xf numFmtId="0" fontId="3" fillId="0" borderId="126" xfId="0" applyFont="1" applyBorder="1"/>
    <xf numFmtId="0" fontId="3" fillId="0" borderId="127" xfId="0" applyFont="1" applyBorder="1"/>
    <xf numFmtId="0" fontId="3" fillId="0" borderId="128" xfId="0" applyFont="1" applyBorder="1"/>
    <xf numFmtId="0" fontId="3" fillId="0" borderId="129" xfId="0" applyFont="1" applyBorder="1"/>
    <xf numFmtId="0" fontId="3" fillId="0" borderId="130" xfId="0" applyFont="1" applyBorder="1"/>
    <xf numFmtId="167" fontId="3" fillId="0" borderId="131" xfId="0" applyNumberFormat="1" applyFont="1" applyBorder="1"/>
    <xf numFmtId="168" fontId="3" fillId="0" borderId="132" xfId="0" applyNumberFormat="1" applyFont="1" applyBorder="1"/>
    <xf numFmtId="0" fontId="3" fillId="0" borderId="133" xfId="0" applyFont="1" applyBorder="1"/>
    <xf numFmtId="0" fontId="3" fillId="0" borderId="80" xfId="0" applyFont="1" applyBorder="1"/>
    <xf numFmtId="166" fontId="6" fillId="0" borderId="8" xfId="0" applyNumberFormat="1" applyFont="1" applyBorder="1"/>
    <xf numFmtId="166" fontId="6" fillId="0" borderId="0" xfId="0" applyNumberFormat="1" applyFont="1"/>
    <xf numFmtId="0" fontId="7" fillId="7" borderId="134" xfId="0" applyFont="1" applyFill="1" applyBorder="1" applyAlignment="1">
      <alignment vertical="top" wrapText="1"/>
    </xf>
    <xf numFmtId="0" fontId="7" fillId="7" borderId="138" xfId="0" applyFont="1" applyFill="1" applyBorder="1" applyAlignment="1">
      <alignment vertical="top" wrapText="1"/>
    </xf>
    <xf numFmtId="0" fontId="8" fillId="8" borderId="139" xfId="0" applyFont="1" applyFill="1" applyBorder="1" applyAlignment="1">
      <alignment vertical="top" wrapText="1"/>
    </xf>
    <xf numFmtId="0" fontId="8" fillId="8" borderId="140" xfId="0" applyFont="1" applyFill="1" applyBorder="1" applyAlignment="1">
      <alignment vertical="top" wrapText="1"/>
    </xf>
    <xf numFmtId="0" fontId="8" fillId="8" borderId="141" xfId="0" applyFont="1" applyFill="1" applyBorder="1" applyAlignment="1">
      <alignment vertical="top" wrapText="1"/>
    </xf>
    <xf numFmtId="0" fontId="8" fillId="8" borderId="142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 wrapText="1"/>
    </xf>
    <xf numFmtId="4" fontId="9" fillId="6" borderId="65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wrapText="1"/>
    </xf>
    <xf numFmtId="0" fontId="9" fillId="0" borderId="5" xfId="0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8" xfId="0" applyFont="1" applyBorder="1" applyAlignment="1">
      <alignment shrinkToFit="1"/>
    </xf>
    <xf numFmtId="0" fontId="11" fillId="0" borderId="8" xfId="0" applyFont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1" fillId="0" borderId="8" xfId="0" applyFont="1" applyBorder="1" applyAlignment="1">
      <alignment shrinkToFit="1"/>
    </xf>
    <xf numFmtId="39" fontId="13" fillId="0" borderId="8" xfId="0" applyNumberFormat="1" applyFont="1" applyBorder="1" applyAlignment="1">
      <alignment shrinkToFit="1"/>
    </xf>
    <xf numFmtId="0" fontId="11" fillId="0" borderId="153" xfId="0" applyFont="1" applyBorder="1" applyAlignment="1">
      <alignment shrinkToFit="1"/>
    </xf>
    <xf numFmtId="39" fontId="13" fillId="0" borderId="153" xfId="0" applyNumberFormat="1" applyFont="1" applyBorder="1" applyAlignment="1">
      <alignment shrinkToFit="1"/>
    </xf>
    <xf numFmtId="0" fontId="16" fillId="0" borderId="2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6" fillId="0" borderId="41" xfId="0" applyFont="1" applyBorder="1" applyAlignment="1">
      <alignment horizontal="center"/>
    </xf>
    <xf numFmtId="0" fontId="13" fillId="11" borderId="29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11" fillId="0" borderId="0" xfId="0" applyNumberFormat="1" applyFont="1"/>
    <xf numFmtId="0" fontId="13" fillId="12" borderId="8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1" xfId="0" applyFont="1" applyBorder="1"/>
    <xf numFmtId="0" fontId="16" fillId="0" borderId="153" xfId="0" applyFont="1" applyBorder="1" applyAlignment="1">
      <alignment horizontal="center"/>
    </xf>
    <xf numFmtId="0" fontId="16" fillId="0" borderId="8" xfId="0" applyFont="1" applyBorder="1" applyAlignment="1">
      <alignment horizontal="center" shrinkToFit="1"/>
    </xf>
    <xf numFmtId="0" fontId="16" fillId="0" borderId="8" xfId="0" applyFont="1" applyBorder="1" applyAlignment="1">
      <alignment horizontal="left" shrinkToFit="1"/>
    </xf>
    <xf numFmtId="2" fontId="13" fillId="0" borderId="0" xfId="0" applyNumberFormat="1" applyFont="1"/>
    <xf numFmtId="2" fontId="16" fillId="0" borderId="8" xfId="0" applyNumberFormat="1" applyFont="1" applyBorder="1" applyAlignment="1">
      <alignment horizontal="left" shrinkToFit="1"/>
    </xf>
    <xf numFmtId="39" fontId="16" fillId="0" borderId="8" xfId="0" applyNumberFormat="1" applyFont="1" applyBorder="1" applyAlignment="1">
      <alignment shrinkToFit="1"/>
    </xf>
    <xf numFmtId="49" fontId="16" fillId="0" borderId="8" xfId="0" applyNumberFormat="1" applyFont="1" applyBorder="1" applyAlignment="1">
      <alignment shrinkToFit="1"/>
    </xf>
    <xf numFmtId="39" fontId="13" fillId="0" borderId="23" xfId="0" applyNumberFormat="1" applyFont="1" applyBorder="1" applyAlignment="1">
      <alignment shrinkToFit="1"/>
    </xf>
    <xf numFmtId="0" fontId="19" fillId="0" borderId="8" xfId="0" applyFont="1" applyBorder="1" applyAlignment="1">
      <alignment horizontal="center" shrinkToFit="1"/>
    </xf>
    <xf numFmtId="39" fontId="15" fillId="0" borderId="8" xfId="0" applyNumberFormat="1" applyFont="1" applyBorder="1" applyAlignment="1">
      <alignment shrinkToFit="1"/>
    </xf>
    <xf numFmtId="0" fontId="20" fillId="0" borderId="8" xfId="0" applyFont="1" applyBorder="1" applyAlignment="1">
      <alignment shrinkToFit="1"/>
    </xf>
    <xf numFmtId="0" fontId="6" fillId="0" borderId="0" xfId="0" applyFont="1" applyAlignment="1">
      <alignment shrinkToFit="1"/>
    </xf>
    <xf numFmtId="49" fontId="11" fillId="0" borderId="8" xfId="0" applyNumberFormat="1" applyFont="1" applyBorder="1" applyAlignment="1">
      <alignment shrinkToFit="1"/>
    </xf>
    <xf numFmtId="0" fontId="11" fillId="0" borderId="0" xfId="0" applyFont="1" applyAlignment="1">
      <alignment horizontal="center" shrinkToFit="1"/>
    </xf>
    <xf numFmtId="0" fontId="16" fillId="0" borderId="8" xfId="0" applyFont="1" applyBorder="1" applyAlignment="1">
      <alignment horizontal="left"/>
    </xf>
    <xf numFmtId="1" fontId="13" fillId="0" borderId="8" xfId="0" applyNumberFormat="1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5" fillId="0" borderId="8" xfId="0" applyFont="1" applyBorder="1" applyAlignment="1">
      <alignment horizontal="left" shrinkToFit="1"/>
    </xf>
    <xf numFmtId="39" fontId="13" fillId="0" borderId="0" xfId="0" applyNumberFormat="1" applyFont="1"/>
    <xf numFmtId="37" fontId="13" fillId="0" borderId="0" xfId="0" applyNumberFormat="1" applyFont="1"/>
    <xf numFmtId="49" fontId="13" fillId="0" borderId="0" xfId="0" applyNumberFormat="1" applyFont="1"/>
    <xf numFmtId="2" fontId="15" fillId="0" borderId="8" xfId="0" applyNumberFormat="1" applyFont="1" applyBorder="1" applyAlignment="1">
      <alignment horizontal="left" shrinkToFit="1"/>
    </xf>
    <xf numFmtId="0" fontId="21" fillId="0" borderId="0" xfId="0" applyFont="1" applyAlignment="1">
      <alignment shrinkToFit="1"/>
    </xf>
    <xf numFmtId="0" fontId="16" fillId="0" borderId="0" xfId="0" applyFont="1" applyAlignment="1">
      <alignment shrinkToFit="1"/>
    </xf>
    <xf numFmtId="1" fontId="13" fillId="0" borderId="8" xfId="0" applyNumberFormat="1" applyFont="1" applyBorder="1" applyAlignment="1">
      <alignment shrinkToFit="1"/>
    </xf>
    <xf numFmtId="1" fontId="13" fillId="0" borderId="0" xfId="0" applyNumberFormat="1" applyFont="1" applyAlignment="1">
      <alignment shrinkToFit="1"/>
    </xf>
    <xf numFmtId="1" fontId="22" fillId="0" borderId="0" xfId="0" applyNumberFormat="1" applyFont="1" applyAlignment="1">
      <alignment shrinkToFit="1"/>
    </xf>
    <xf numFmtId="0" fontId="23" fillId="0" borderId="0" xfId="0" applyFont="1" applyAlignment="1">
      <alignment shrinkToFit="1"/>
    </xf>
    <xf numFmtId="44" fontId="11" fillId="0" borderId="8" xfId="0" applyNumberFormat="1" applyFont="1" applyBorder="1" applyAlignment="1">
      <alignment shrinkToFit="1"/>
    </xf>
    <xf numFmtId="10" fontId="11" fillId="0" borderId="8" xfId="0" applyNumberFormat="1" applyFont="1" applyBorder="1" applyAlignment="1">
      <alignment shrinkToFit="1"/>
    </xf>
    <xf numFmtId="0" fontId="16" fillId="11" borderId="8" xfId="0" applyFont="1" applyFill="1" applyBorder="1" applyAlignment="1">
      <alignment horizontal="center" shrinkToFit="1"/>
    </xf>
    <xf numFmtId="2" fontId="16" fillId="11" borderId="8" xfId="0" applyNumberFormat="1" applyFont="1" applyFill="1" applyBorder="1" applyAlignment="1">
      <alignment horizontal="left" shrinkToFit="1"/>
    </xf>
    <xf numFmtId="39" fontId="13" fillId="11" borderId="8" xfId="0" applyNumberFormat="1" applyFont="1" applyFill="1" applyBorder="1" applyAlignment="1">
      <alignment shrinkToFit="1"/>
    </xf>
    <xf numFmtId="39" fontId="11" fillId="0" borderId="153" xfId="0" applyNumberFormat="1" applyFont="1" applyBorder="1" applyAlignment="1">
      <alignment horizontal="center"/>
    </xf>
    <xf numFmtId="0" fontId="11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0" fontId="19" fillId="0" borderId="0" xfId="0" applyFont="1"/>
    <xf numFmtId="0" fontId="19" fillId="0" borderId="0" xfId="0" applyFont="1" applyAlignment="1">
      <alignment horizontal="center"/>
    </xf>
    <xf numFmtId="176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77" fontId="11" fillId="0" borderId="0" xfId="0" applyNumberFormat="1" applyFont="1"/>
    <xf numFmtId="177" fontId="6" fillId="0" borderId="0" xfId="0" applyNumberFormat="1" applyFont="1"/>
    <xf numFmtId="37" fontId="6" fillId="0" borderId="0" xfId="0" applyNumberFormat="1" applyFont="1"/>
    <xf numFmtId="37" fontId="11" fillId="0" borderId="8" xfId="0" applyNumberFormat="1" applyFont="1" applyBorder="1"/>
    <xf numFmtId="37" fontId="11" fillId="0" borderId="0" xfId="0" applyNumberFormat="1" applyFont="1"/>
    <xf numFmtId="168" fontId="11" fillId="0" borderId="0" xfId="0" applyNumberFormat="1" applyFont="1"/>
    <xf numFmtId="7" fontId="11" fillId="0" borderId="0" xfId="0" applyNumberFormat="1" applyFont="1"/>
    <xf numFmtId="0" fontId="25" fillId="0" borderId="0" xfId="0" applyFont="1"/>
    <xf numFmtId="7" fontId="6" fillId="0" borderId="0" xfId="0" applyNumberFormat="1" applyFont="1"/>
    <xf numFmtId="0" fontId="6" fillId="0" borderId="0" xfId="0" applyFont="1"/>
    <xf numFmtId="3" fontId="6" fillId="0" borderId="0" xfId="0" applyNumberFormat="1" applyFont="1"/>
    <xf numFmtId="10" fontId="6" fillId="0" borderId="0" xfId="0" applyNumberFormat="1" applyFont="1"/>
    <xf numFmtId="0" fontId="26" fillId="0" borderId="0" xfId="0" applyFont="1"/>
    <xf numFmtId="3" fontId="6" fillId="0" borderId="45" xfId="0" applyNumberFormat="1" applyFont="1" applyBorder="1"/>
    <xf numFmtId="10" fontId="6" fillId="0" borderId="45" xfId="0" applyNumberFormat="1" applyFont="1" applyBorder="1"/>
    <xf numFmtId="0" fontId="6" fillId="0" borderId="0" xfId="0" quotePrefix="1" applyFont="1"/>
    <xf numFmtId="2" fontId="6" fillId="0" borderId="0" xfId="0" applyNumberFormat="1" applyFont="1"/>
    <xf numFmtId="0" fontId="11" fillId="0" borderId="0" xfId="0" quotePrefix="1" applyFont="1"/>
    <xf numFmtId="37" fontId="6" fillId="0" borderId="99" xfId="0" applyNumberFormat="1" applyFont="1" applyBorder="1"/>
    <xf numFmtId="10" fontId="6" fillId="0" borderId="99" xfId="0" applyNumberFormat="1" applyFont="1" applyBorder="1"/>
    <xf numFmtId="165" fontId="6" fillId="0" borderId="0" xfId="0" applyNumberFormat="1" applyFont="1"/>
    <xf numFmtId="37" fontId="11" fillId="0" borderId="45" xfId="0" applyNumberFormat="1" applyFont="1" applyBorder="1"/>
    <xf numFmtId="37" fontId="6" fillId="0" borderId="45" xfId="0" applyNumberFormat="1" applyFont="1" applyBorder="1"/>
    <xf numFmtId="0" fontId="19" fillId="0" borderId="0" xfId="0" quotePrefix="1" applyFont="1"/>
    <xf numFmtId="3" fontId="11" fillId="0" borderId="0" xfId="0" applyNumberFormat="1" applyFont="1"/>
    <xf numFmtId="3" fontId="11" fillId="0" borderId="45" xfId="0" applyNumberFormat="1" applyFont="1" applyBorder="1"/>
    <xf numFmtId="7" fontId="6" fillId="0" borderId="45" xfId="0" applyNumberFormat="1" applyFont="1" applyBorder="1"/>
    <xf numFmtId="0" fontId="9" fillId="9" borderId="143" xfId="0" applyFont="1" applyFill="1" applyBorder="1" applyAlignment="1">
      <alignment vertical="top" wrapText="1"/>
    </xf>
    <xf numFmtId="0" fontId="9" fillId="9" borderId="144" xfId="0" applyFont="1" applyFill="1" applyBorder="1" applyAlignment="1">
      <alignment horizontal="left" vertical="top" wrapText="1"/>
    </xf>
    <xf numFmtId="0" fontId="3" fillId="0" borderId="74" xfId="0" applyFont="1" applyBorder="1"/>
    <xf numFmtId="0" fontId="1" fillId="3" borderId="41" xfId="0" applyFont="1" applyFill="1" applyBorder="1" applyAlignment="1">
      <alignment vertical="top"/>
    </xf>
    <xf numFmtId="0" fontId="1" fillId="0" borderId="148" xfId="0" applyFont="1" applyBorder="1" applyAlignment="1">
      <alignment horizontal="center" vertical="top"/>
    </xf>
    <xf numFmtId="0" fontId="3" fillId="3" borderId="41" xfId="0" applyFont="1" applyFill="1" applyBorder="1"/>
    <xf numFmtId="0" fontId="1" fillId="0" borderId="1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0" fontId="3" fillId="3" borderId="143" xfId="0" applyFont="1" applyFill="1" applyBorder="1" applyAlignment="1">
      <alignment horizontal="center"/>
    </xf>
    <xf numFmtId="0" fontId="3" fillId="3" borderId="145" xfId="0" applyFont="1" applyFill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3" fillId="3" borderId="146" xfId="0" applyFont="1" applyFill="1" applyBorder="1" applyAlignment="1">
      <alignment horizontal="center"/>
    </xf>
    <xf numFmtId="0" fontId="3" fillId="3" borderId="148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0" fontId="3" fillId="0" borderId="148" xfId="0" applyNumberFormat="1" applyFont="1" applyBorder="1"/>
    <xf numFmtId="0" fontId="4" fillId="0" borderId="74" xfId="0" applyFont="1" applyBorder="1"/>
    <xf numFmtId="2" fontId="3" fillId="0" borderId="31" xfId="0" applyNumberFormat="1" applyFont="1" applyBorder="1"/>
    <xf numFmtId="0" fontId="1" fillId="3" borderId="148" xfId="0" applyFont="1" applyFill="1" applyBorder="1" applyAlignment="1">
      <alignment vertical="top"/>
    </xf>
    <xf numFmtId="0" fontId="3" fillId="3" borderId="143" xfId="0" applyFont="1" applyFill="1" applyBorder="1"/>
    <xf numFmtId="0" fontId="3" fillId="3" borderId="144" xfId="0" applyFont="1" applyFill="1" applyBorder="1"/>
    <xf numFmtId="166" fontId="3" fillId="3" borderId="144" xfId="0" applyNumberFormat="1" applyFont="1" applyFill="1" applyBorder="1"/>
    <xf numFmtId="0" fontId="3" fillId="3" borderId="146" xfId="0" applyFont="1" applyFill="1" applyBorder="1"/>
    <xf numFmtId="0" fontId="3" fillId="3" borderId="147" xfId="0" applyFont="1" applyFill="1" applyBorder="1"/>
    <xf numFmtId="0" fontId="1" fillId="0" borderId="148" xfId="0" applyFont="1" applyBorder="1" applyAlignment="1">
      <alignment horizontal="center"/>
    </xf>
    <xf numFmtId="0" fontId="1" fillId="0" borderId="154" xfId="0" applyFont="1" applyBorder="1" applyAlignment="1">
      <alignment horizontal="center"/>
    </xf>
    <xf numFmtId="0" fontId="1" fillId="3" borderId="146" xfId="0" applyFont="1" applyFill="1" applyBorder="1" applyAlignment="1">
      <alignment vertical="center"/>
    </xf>
    <xf numFmtId="0" fontId="3" fillId="3" borderId="146" xfId="0" applyFont="1" applyFill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1" fillId="0" borderId="65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6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147" xfId="0" applyFont="1" applyFill="1" applyBorder="1" applyAlignment="1">
      <alignment horizontal="center"/>
    </xf>
    <xf numFmtId="0" fontId="1" fillId="3" borderId="146" xfId="0" applyFont="1" applyFill="1" applyBorder="1" applyAlignment="1">
      <alignment horizontal="center"/>
    </xf>
    <xf numFmtId="0" fontId="1" fillId="3" borderId="146" xfId="0" applyFont="1" applyFill="1" applyBorder="1" applyAlignment="1">
      <alignment vertical="top"/>
    </xf>
    <xf numFmtId="0" fontId="1" fillId="3" borderId="148" xfId="0" applyFont="1" applyFill="1" applyBorder="1" applyAlignment="1">
      <alignment horizontal="center"/>
    </xf>
    <xf numFmtId="167" fontId="3" fillId="0" borderId="68" xfId="0" applyNumberFormat="1" applyFont="1" applyBorder="1"/>
    <xf numFmtId="167" fontId="3" fillId="0" borderId="69" xfId="0" applyNumberFormat="1" applyFont="1" applyBorder="1"/>
    <xf numFmtId="44" fontId="3" fillId="0" borderId="68" xfId="0" applyNumberFormat="1" applyFont="1" applyBorder="1"/>
    <xf numFmtId="168" fontId="3" fillId="0" borderId="69" xfId="0" applyNumberFormat="1" applyFont="1" applyBorder="1"/>
    <xf numFmtId="39" fontId="3" fillId="0" borderId="68" xfId="0" applyNumberFormat="1" applyFont="1" applyBorder="1"/>
    <xf numFmtId="167" fontId="3" fillId="2" borderId="72" xfId="0" applyNumberFormat="1" applyFont="1" applyFill="1" applyBorder="1"/>
    <xf numFmtId="167" fontId="3" fillId="0" borderId="74" xfId="0" applyNumberFormat="1" applyFont="1" applyBorder="1"/>
    <xf numFmtId="167" fontId="3" fillId="0" borderId="79" xfId="0" applyNumberFormat="1" applyFont="1" applyBorder="1"/>
    <xf numFmtId="170" fontId="3" fillId="0" borderId="144" xfId="0" applyNumberFormat="1" applyFont="1" applyBorder="1"/>
    <xf numFmtId="37" fontId="3" fillId="0" borderId="144" xfId="0" applyNumberFormat="1" applyFont="1" applyBorder="1"/>
    <xf numFmtId="2" fontId="3" fillId="0" borderId="144" xfId="0" applyNumberFormat="1" applyFont="1" applyBorder="1"/>
    <xf numFmtId="0" fontId="3" fillId="0" borderId="5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7" fontId="3" fillId="0" borderId="147" xfId="0" applyNumberFormat="1" applyFont="1" applyBorder="1" applyAlignment="1">
      <alignment horizontal="left"/>
    </xf>
    <xf numFmtId="167" fontId="3" fillId="0" borderId="148" xfId="0" applyNumberFormat="1" applyFont="1" applyBorder="1"/>
    <xf numFmtId="168" fontId="3" fillId="0" borderId="148" xfId="0" applyNumberFormat="1" applyFont="1" applyBorder="1"/>
    <xf numFmtId="10" fontId="3" fillId="0" borderId="147" xfId="0" applyNumberFormat="1" applyFont="1" applyBorder="1"/>
    <xf numFmtId="168" fontId="3" fillId="2" borderId="23" xfId="0" applyNumberFormat="1" applyFont="1" applyFill="1" applyBorder="1"/>
    <xf numFmtId="2" fontId="3" fillId="5" borderId="23" xfId="0" applyNumberFormat="1" applyFont="1" applyFill="1" applyBorder="1" applyAlignment="1">
      <alignment horizontal="center"/>
    </xf>
    <xf numFmtId="0" fontId="3" fillId="2" borderId="41" xfId="0" applyFont="1" applyFill="1" applyBorder="1"/>
    <xf numFmtId="0" fontId="3" fillId="0" borderId="68" xfId="0" applyFont="1" applyBorder="1"/>
    <xf numFmtId="0" fontId="1" fillId="0" borderId="148" xfId="0" applyFont="1" applyBorder="1" applyAlignment="1">
      <alignment vertical="top"/>
    </xf>
    <xf numFmtId="0" fontId="3" fillId="0" borderId="148" xfId="0" applyFont="1" applyBorder="1"/>
    <xf numFmtId="0" fontId="3" fillId="2" borderId="26" xfId="0" applyFont="1" applyFill="1" applyBorder="1"/>
    <xf numFmtId="167" fontId="3" fillId="2" borderId="97" xfId="0" applyNumberFormat="1" applyFont="1" applyFill="1" applyBorder="1"/>
    <xf numFmtId="168" fontId="3" fillId="0" borderId="38" xfId="0" applyNumberFormat="1" applyFont="1" applyBorder="1"/>
    <xf numFmtId="0" fontId="3" fillId="0" borderId="154" xfId="0" applyFont="1" applyBorder="1" applyAlignment="1">
      <alignment horizontal="center"/>
    </xf>
    <xf numFmtId="166" fontId="3" fillId="0" borderId="31" xfId="0" applyNumberFormat="1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58" xfId="0" applyFont="1" applyBorder="1"/>
    <xf numFmtId="4" fontId="3" fillId="0" borderId="65" xfId="0" applyNumberFormat="1" applyFont="1" applyBorder="1" applyAlignment="1">
      <alignment horizontal="center"/>
    </xf>
    <xf numFmtId="0" fontId="3" fillId="3" borderId="148" xfId="0" applyFont="1" applyFill="1" applyBorder="1"/>
    <xf numFmtId="167" fontId="3" fillId="0" borderId="29" xfId="0" applyNumberFormat="1" applyFont="1" applyBorder="1" applyAlignment="1">
      <alignment horizontal="left"/>
    </xf>
    <xf numFmtId="44" fontId="3" fillId="0" borderId="29" xfId="0" applyNumberFormat="1" applyFont="1" applyBorder="1"/>
    <xf numFmtId="0" fontId="1" fillId="3" borderId="153" xfId="0" applyFont="1" applyFill="1" applyBorder="1" applyAlignment="1">
      <alignment vertical="top"/>
    </xf>
    <xf numFmtId="167" fontId="3" fillId="0" borderId="29" xfId="0" applyNumberFormat="1" applyFont="1" applyBorder="1"/>
    <xf numFmtId="167" fontId="3" fillId="6" borderId="151" xfId="0" applyNumberFormat="1" applyFont="1" applyFill="1" applyBorder="1" applyAlignment="1">
      <alignment horizontal="left"/>
    </xf>
    <xf numFmtId="44" fontId="3" fillId="6" borderId="151" xfId="0" applyNumberFormat="1" applyFont="1" applyFill="1" applyBorder="1"/>
    <xf numFmtId="170" fontId="3" fillId="6" borderId="151" xfId="0" applyNumberFormat="1" applyFont="1" applyFill="1" applyBorder="1"/>
    <xf numFmtId="166" fontId="3" fillId="6" borderId="151" xfId="0" applyNumberFormat="1" applyFont="1" applyFill="1" applyBorder="1"/>
    <xf numFmtId="10" fontId="1" fillId="6" borderId="151" xfId="0" applyNumberFormat="1" applyFont="1" applyFill="1" applyBorder="1"/>
    <xf numFmtId="39" fontId="3" fillId="6" borderId="151" xfId="0" applyNumberFormat="1" applyFont="1" applyFill="1" applyBorder="1"/>
    <xf numFmtId="4" fontId="3" fillId="6" borderId="152" xfId="0" applyNumberFormat="1" applyFont="1" applyFill="1" applyBorder="1"/>
    <xf numFmtId="171" fontId="3" fillId="6" borderId="152" xfId="0" applyNumberFormat="1" applyFont="1" applyFill="1" applyBorder="1"/>
    <xf numFmtId="171" fontId="3" fillId="6" borderId="152" xfId="0" applyNumberFormat="1" applyFont="1" applyFill="1" applyBorder="1" applyAlignment="1">
      <alignment horizontal="center"/>
    </xf>
    <xf numFmtId="3" fontId="3" fillId="6" borderId="152" xfId="0" applyNumberFormat="1" applyFont="1" applyFill="1" applyBorder="1"/>
    <xf numFmtId="166" fontId="3" fillId="6" borderId="152" xfId="0" applyNumberFormat="1" applyFont="1" applyFill="1" applyBorder="1"/>
    <xf numFmtId="167" fontId="3" fillId="6" borderId="151" xfId="0" applyNumberFormat="1" applyFont="1" applyFill="1" applyBorder="1"/>
    <xf numFmtId="0" fontId="3" fillId="3" borderId="149" xfId="0" applyFont="1" applyFill="1" applyBorder="1"/>
    <xf numFmtId="0" fontId="1" fillId="3" borderId="149" xfId="0" applyFont="1" applyFill="1" applyBorder="1" applyAlignment="1">
      <alignment vertical="top"/>
    </xf>
    <xf numFmtId="0" fontId="3" fillId="0" borderId="79" xfId="0" applyFont="1" applyBorder="1"/>
    <xf numFmtId="0" fontId="3" fillId="0" borderId="65" xfId="0" applyFont="1" applyBorder="1"/>
    <xf numFmtId="0" fontId="3" fillId="3" borderId="23" xfId="0" applyFont="1" applyFill="1" applyBorder="1"/>
    <xf numFmtId="0" fontId="1" fillId="3" borderId="23" xfId="0" applyFont="1" applyFill="1" applyBorder="1" applyAlignment="1">
      <alignment vertical="top"/>
    </xf>
    <xf numFmtId="168" fontId="3" fillId="0" borderId="145" xfId="0" applyNumberFormat="1" applyFont="1" applyBorder="1"/>
    <xf numFmtId="166" fontId="1" fillId="6" borderId="151" xfId="0" applyNumberFormat="1" applyFont="1" applyFill="1" applyBorder="1"/>
    <xf numFmtId="168" fontId="3" fillId="6" borderId="149" xfId="0" applyNumberFormat="1" applyFont="1" applyFill="1" applyBorder="1"/>
    <xf numFmtId="168" fontId="3" fillId="0" borderId="152" xfId="0" applyNumberFormat="1" applyFont="1" applyBorder="1"/>
    <xf numFmtId="0" fontId="7" fillId="7" borderId="135" xfId="0" applyFont="1" applyFill="1" applyBorder="1" applyAlignment="1">
      <alignment vertical="top" wrapText="1"/>
    </xf>
    <xf numFmtId="0" fontId="7" fillId="7" borderId="137" xfId="0" applyFont="1" applyFill="1" applyBorder="1" applyAlignment="1">
      <alignment vertical="top" wrapText="1"/>
    </xf>
    <xf numFmtId="0" fontId="7" fillId="7" borderId="136" xfId="0" applyFont="1" applyFill="1" applyBorder="1" applyAlignment="1">
      <alignment vertical="top" wrapText="1"/>
    </xf>
    <xf numFmtId="4" fontId="9" fillId="9" borderId="145" xfId="0" applyNumberFormat="1" applyFont="1" applyFill="1" applyBorder="1" applyAlignment="1">
      <alignment horizontal="right" vertical="top" wrapText="1"/>
    </xf>
    <xf numFmtId="4" fontId="9" fillId="9" borderId="143" xfId="0" applyNumberFormat="1" applyFont="1" applyFill="1" applyBorder="1" applyAlignment="1">
      <alignment horizontal="right" vertical="top" wrapText="1"/>
    </xf>
    <xf numFmtId="0" fontId="9" fillId="9" borderId="145" xfId="0" applyFont="1" applyFill="1" applyBorder="1" applyAlignment="1">
      <alignment horizontal="right" vertical="top" wrapText="1"/>
    </xf>
    <xf numFmtId="0" fontId="9" fillId="9" borderId="147" xfId="0" applyFont="1" applyFill="1" applyBorder="1" applyAlignment="1">
      <alignment horizontal="left" vertical="top" wrapText="1"/>
    </xf>
    <xf numFmtId="0" fontId="9" fillId="9" borderId="148" xfId="0" applyFont="1" applyFill="1" applyBorder="1" applyAlignment="1">
      <alignment horizontal="right" vertical="top" wrapText="1"/>
    </xf>
    <xf numFmtId="4" fontId="9" fillId="9" borderId="146" xfId="0" applyNumberFormat="1" applyFont="1" applyFill="1" applyBorder="1" applyAlignment="1">
      <alignment horizontal="right" vertical="top" wrapText="1"/>
    </xf>
    <xf numFmtId="0" fontId="9" fillId="9" borderId="146" xfId="0" applyFont="1" applyFill="1" applyBorder="1" applyAlignment="1">
      <alignment vertical="top" wrapText="1"/>
    </xf>
    <xf numFmtId="4" fontId="9" fillId="9" borderId="148" xfId="0" applyNumberFormat="1" applyFont="1" applyFill="1" applyBorder="1" applyAlignment="1">
      <alignment horizontal="right" vertical="top" wrapText="1"/>
    </xf>
    <xf numFmtId="0" fontId="9" fillId="9" borderId="146" xfId="0" applyFont="1" applyFill="1" applyBorder="1" applyAlignment="1">
      <alignment horizontal="right" vertical="top" wrapText="1"/>
    </xf>
    <xf numFmtId="0" fontId="9" fillId="9" borderId="151" xfId="0" applyFont="1" applyFill="1" applyBorder="1" applyAlignment="1">
      <alignment horizontal="left" vertical="top" wrapText="1"/>
    </xf>
    <xf numFmtId="0" fontId="9" fillId="9" borderId="152" xfId="0" applyFont="1" applyFill="1" applyBorder="1" applyAlignment="1">
      <alignment horizontal="right" vertical="top" wrapText="1"/>
    </xf>
    <xf numFmtId="0" fontId="9" fillId="9" borderId="150" xfId="0" applyFont="1" applyFill="1" applyBorder="1" applyAlignment="1">
      <alignment horizontal="right" vertical="top" wrapText="1"/>
    </xf>
    <xf numFmtId="0" fontId="9" fillId="9" borderId="150" xfId="0" applyFont="1" applyFill="1" applyBorder="1" applyAlignment="1">
      <alignment vertical="top" wrapText="1"/>
    </xf>
    <xf numFmtId="4" fontId="9" fillId="9" borderId="152" xfId="0" applyNumberFormat="1" applyFont="1" applyFill="1" applyBorder="1" applyAlignment="1">
      <alignment horizontal="righ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right" vertical="top" wrapText="1"/>
    </xf>
    <xf numFmtId="0" fontId="9" fillId="0" borderId="31" xfId="0" applyFont="1" applyBorder="1" applyAlignment="1">
      <alignment horizontal="right" vertical="top" wrapText="1"/>
    </xf>
    <xf numFmtId="0" fontId="11" fillId="9" borderId="146" xfId="0" applyFont="1" applyFill="1" applyBorder="1" applyAlignment="1">
      <alignment wrapText="1"/>
    </xf>
    <xf numFmtId="0" fontId="12" fillId="9" borderId="146" xfId="0" applyFont="1" applyFill="1" applyBorder="1" applyAlignment="1">
      <alignment horizontal="right" vertical="top" wrapText="1"/>
    </xf>
    <xf numFmtId="4" fontId="9" fillId="0" borderId="148" xfId="0" applyNumberFormat="1" applyFont="1" applyBorder="1" applyAlignment="1">
      <alignment horizontal="right" vertical="top" wrapText="1"/>
    </xf>
    <xf numFmtId="0" fontId="12" fillId="9" borderId="146" xfId="0" applyFont="1" applyFill="1" applyBorder="1" applyAlignment="1">
      <alignment vertical="top" wrapText="1"/>
    </xf>
    <xf numFmtId="4" fontId="9" fillId="0" borderId="65" xfId="0" applyNumberFormat="1" applyFont="1" applyBorder="1" applyAlignment="1">
      <alignment horizontal="right" vertical="top" wrapText="1"/>
    </xf>
    <xf numFmtId="0" fontId="9" fillId="0" borderId="148" xfId="0" applyFont="1" applyBorder="1" applyAlignment="1">
      <alignment horizontal="right" vertical="top" wrapText="1"/>
    </xf>
    <xf numFmtId="0" fontId="9" fillId="0" borderId="31" xfId="0" applyFont="1" applyBorder="1" applyAlignment="1">
      <alignment horizontal="right" wrapText="1"/>
    </xf>
    <xf numFmtId="0" fontId="11" fillId="0" borderId="144" xfId="0" applyFont="1" applyBorder="1" applyAlignment="1">
      <alignment horizontal="center"/>
    </xf>
    <xf numFmtId="0" fontId="11" fillId="0" borderId="147" xfId="0" applyFont="1" applyBorder="1" applyAlignment="1">
      <alignment horizontal="center"/>
    </xf>
    <xf numFmtId="172" fontId="13" fillId="0" borderId="148" xfId="0" applyNumberFormat="1" applyFont="1" applyBorder="1" applyAlignment="1">
      <alignment horizontal="center"/>
    </xf>
    <xf numFmtId="174" fontId="13" fillId="0" borderId="148" xfId="0" applyNumberFormat="1" applyFont="1" applyBorder="1" applyAlignment="1">
      <alignment horizontal="center" shrinkToFit="1"/>
    </xf>
    <xf numFmtId="0" fontId="16" fillId="0" borderId="147" xfId="0" applyFont="1" applyBorder="1"/>
    <xf numFmtId="0" fontId="11" fillId="0" borderId="29" xfId="0" applyFont="1" applyBorder="1" applyAlignment="1">
      <alignment shrinkToFit="1"/>
    </xf>
    <xf numFmtId="175" fontId="16" fillId="0" borderId="29" xfId="0" applyNumberFormat="1" applyFont="1" applyBorder="1" applyAlignment="1">
      <alignment horizontal="center" shrinkToFit="1"/>
    </xf>
    <xf numFmtId="0" fontId="13" fillId="0" borderId="147" xfId="0" applyFont="1" applyBorder="1"/>
    <xf numFmtId="39" fontId="13" fillId="0" borderId="29" xfId="0" applyNumberFormat="1" applyFont="1" applyBorder="1" applyAlignment="1">
      <alignment shrinkToFit="1"/>
    </xf>
    <xf numFmtId="0" fontId="4" fillId="0" borderId="0" xfId="0" applyFont="1" applyAlignment="1">
      <alignment horizontal="center"/>
    </xf>
    <xf numFmtId="0" fontId="13" fillId="0" borderId="154" xfId="0" applyFont="1" applyBorder="1"/>
    <xf numFmtId="0" fontId="13" fillId="0" borderId="65" xfId="0" applyFont="1" applyBorder="1" applyAlignment="1">
      <alignment horizontal="left"/>
    </xf>
    <xf numFmtId="0" fontId="13" fillId="0" borderId="65" xfId="0" applyFont="1" applyBorder="1"/>
    <xf numFmtId="43" fontId="11" fillId="0" borderId="65" xfId="0" applyNumberFormat="1" applyFont="1" applyBorder="1"/>
    <xf numFmtId="39" fontId="13" fillId="0" borderId="154" xfId="0" applyNumberFormat="1" applyFont="1" applyBorder="1" applyAlignment="1">
      <alignment shrinkToFit="1"/>
    </xf>
    <xf numFmtId="39" fontId="13" fillId="0" borderId="144" xfId="0" applyNumberFormat="1" applyFont="1" applyBorder="1" applyAlignment="1">
      <alignment shrinkToFit="1"/>
    </xf>
    <xf numFmtId="39" fontId="15" fillId="0" borderId="29" xfId="0" applyNumberFormat="1" applyFont="1" applyBorder="1" applyAlignment="1">
      <alignment shrinkToFit="1"/>
    </xf>
    <xf numFmtId="0" fontId="17" fillId="0" borderId="154" xfId="0" applyFont="1" applyBorder="1" applyAlignment="1">
      <alignment shrinkToFit="1"/>
    </xf>
    <xf numFmtId="0" fontId="11" fillId="0" borderId="65" xfId="0" applyFont="1" applyBorder="1" applyAlignment="1">
      <alignment shrinkToFit="1"/>
    </xf>
    <xf numFmtId="0" fontId="11" fillId="0" borderId="31" xfId="0" applyFont="1" applyBorder="1" applyAlignment="1">
      <alignment shrinkToFit="1"/>
    </xf>
    <xf numFmtId="0" fontId="11" fillId="0" borderId="29" xfId="0" applyFont="1" applyBorder="1" applyAlignment="1">
      <alignment horizontal="center" shrinkToFit="1"/>
    </xf>
    <xf numFmtId="0" fontId="11" fillId="0" borderId="147" xfId="0" applyFont="1" applyBorder="1" applyAlignment="1">
      <alignment shrinkToFit="1"/>
    </xf>
    <xf numFmtId="0" fontId="11" fillId="0" borderId="148" xfId="0" applyFont="1" applyBorder="1" applyAlignment="1">
      <alignment shrinkToFit="1"/>
    </xf>
    <xf numFmtId="1" fontId="13" fillId="0" borderId="148" xfId="0" applyNumberFormat="1" applyFont="1" applyBorder="1" applyAlignment="1">
      <alignment shrinkToFit="1"/>
    </xf>
    <xf numFmtId="0" fontId="11" fillId="0" borderId="58" xfId="0" applyFont="1" applyBorder="1" applyAlignment="1">
      <alignment shrinkToFit="1"/>
    </xf>
    <xf numFmtId="0" fontId="11" fillId="0" borderId="147" xfId="0" applyFont="1" applyBorder="1"/>
    <xf numFmtId="0" fontId="11" fillId="0" borderId="148" xfId="0" applyFont="1" applyBorder="1"/>
    <xf numFmtId="0" fontId="11" fillId="0" borderId="154" xfId="0" applyFont="1" applyBorder="1"/>
    <xf numFmtId="0" fontId="11" fillId="0" borderId="65" xfId="0" applyFont="1" applyBorder="1"/>
    <xf numFmtId="0" fontId="11" fillId="0" borderId="31" xfId="0" applyFont="1" applyBorder="1"/>
    <xf numFmtId="0" fontId="11" fillId="0" borderId="144" xfId="0" applyFont="1" applyBorder="1"/>
    <xf numFmtId="0" fontId="11" fillId="0" borderId="143" xfId="0" applyFont="1" applyBorder="1"/>
    <xf numFmtId="0" fontId="11" fillId="0" borderId="145" xfId="0" applyFont="1" applyBorder="1"/>
    <xf numFmtId="39" fontId="13" fillId="11" borderId="153" xfId="0" applyNumberFormat="1" applyFont="1" applyFill="1" applyBorder="1" applyAlignment="1">
      <alignment shrinkToFit="1"/>
    </xf>
    <xf numFmtId="37" fontId="13" fillId="0" borderId="144" xfId="0" applyNumberFormat="1" applyFont="1" applyBorder="1" applyAlignment="1">
      <alignment horizontal="left"/>
    </xf>
    <xf numFmtId="39" fontId="13" fillId="0" borderId="145" xfId="0" applyNumberFormat="1" applyFont="1" applyBorder="1" applyAlignment="1">
      <alignment horizontal="right" shrinkToFit="1"/>
    </xf>
    <xf numFmtId="0" fontId="13" fillId="0" borderId="144" xfId="0" applyFont="1" applyBorder="1" applyAlignment="1">
      <alignment horizontal="left"/>
    </xf>
    <xf numFmtId="0" fontId="11" fillId="0" borderId="145" xfId="0" applyFont="1" applyBorder="1" applyAlignment="1">
      <alignment horizontal="left"/>
    </xf>
    <xf numFmtId="0" fontId="13" fillId="0" borderId="148" xfId="0" applyFont="1" applyBorder="1"/>
    <xf numFmtId="37" fontId="13" fillId="0" borderId="147" xfId="0" applyNumberFormat="1" applyFont="1" applyBorder="1" applyAlignment="1">
      <alignment horizontal="left"/>
    </xf>
    <xf numFmtId="39" fontId="13" fillId="0" borderId="148" xfId="0" applyNumberFormat="1" applyFont="1" applyBorder="1" applyAlignment="1">
      <alignment shrinkToFit="1"/>
    </xf>
    <xf numFmtId="39" fontId="13" fillId="0" borderId="148" xfId="0" applyNumberFormat="1" applyFont="1" applyBorder="1" applyAlignment="1">
      <alignment horizontal="right" shrinkToFit="1"/>
    </xf>
    <xf numFmtId="39" fontId="11" fillId="0" borderId="154" xfId="0" applyNumberFormat="1" applyFont="1" applyBorder="1" applyAlignment="1">
      <alignment horizontal="center"/>
    </xf>
    <xf numFmtId="0" fontId="13" fillId="11" borderId="146" xfId="0" applyFont="1" applyFill="1" applyBorder="1"/>
    <xf numFmtId="177" fontId="24" fillId="10" borderId="146" xfId="0" applyNumberFormat="1" applyFont="1" applyFill="1" applyBorder="1"/>
    <xf numFmtId="3" fontId="6" fillId="0" borderId="65" xfId="0" applyNumberFormat="1" applyFont="1" applyBorder="1"/>
    <xf numFmtId="10" fontId="6" fillId="0" borderId="65" xfId="0" applyNumberFormat="1" applyFont="1" applyBorder="1"/>
    <xf numFmtId="3" fontId="6" fillId="0" borderId="150" xfId="0" applyNumberFormat="1" applyFont="1" applyBorder="1"/>
    <xf numFmtId="10" fontId="6" fillId="0" borderId="150" xfId="0" applyNumberFormat="1" applyFont="1" applyBorder="1"/>
    <xf numFmtId="37" fontId="6" fillId="0" borderId="150" xfId="0" applyNumberFormat="1" applyFont="1" applyBorder="1"/>
    <xf numFmtId="10" fontId="6" fillId="0" borderId="58" xfId="0" applyNumberFormat="1" applyFont="1" applyBorder="1"/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2" fillId="0" borderId="154" xfId="0" applyFont="1" applyBorder="1"/>
    <xf numFmtId="0" fontId="2" fillId="0" borderId="65" xfId="0" applyFont="1" applyBorder="1"/>
    <xf numFmtId="0" fontId="2" fillId="0" borderId="31" xfId="0" applyFont="1" applyBorder="1"/>
    <xf numFmtId="0" fontId="2" fillId="0" borderId="21" xfId="0" applyFont="1" applyBorder="1"/>
    <xf numFmtId="0" fontId="2" fillId="0" borderId="22" xfId="0" applyFont="1" applyBorder="1"/>
    <xf numFmtId="0" fontId="3" fillId="3" borderId="144" xfId="0" applyFont="1" applyFill="1" applyBorder="1" applyAlignment="1">
      <alignment horizontal="center"/>
    </xf>
    <xf numFmtId="0" fontId="2" fillId="0" borderId="145" xfId="0" applyFont="1" applyBorder="1"/>
    <xf numFmtId="0" fontId="2" fillId="0" borderId="147" xfId="0" applyFont="1" applyBorder="1"/>
    <xf numFmtId="0" fontId="2" fillId="0" borderId="148" xfId="0" applyFont="1" applyBorder="1"/>
    <xf numFmtId="0" fontId="3" fillId="3" borderId="143" xfId="0" applyFont="1" applyFill="1" applyBorder="1" applyAlignment="1">
      <alignment horizontal="center"/>
    </xf>
    <xf numFmtId="0" fontId="2" fillId="0" borderId="24" xfId="0" applyFont="1" applyBorder="1"/>
    <xf numFmtId="0" fontId="2" fillId="0" borderId="146" xfId="0" applyFont="1" applyBorder="1"/>
    <xf numFmtId="0" fontId="2" fillId="0" borderId="66" xfId="0" applyFont="1" applyBorder="1"/>
    <xf numFmtId="0" fontId="3" fillId="3" borderId="29" xfId="0" applyFont="1" applyFill="1" applyBorder="1" applyAlignment="1">
      <alignment horizontal="center"/>
    </xf>
    <xf numFmtId="0" fontId="2" fillId="0" borderId="58" xfId="0" applyFont="1" applyBorder="1"/>
    <xf numFmtId="0" fontId="2" fillId="0" borderId="38" xfId="0" applyFont="1" applyBorder="1"/>
    <xf numFmtId="0" fontId="1" fillId="4" borderId="29" xfId="0" applyFont="1" applyFill="1" applyBorder="1" applyAlignment="1">
      <alignment horizontal="center"/>
    </xf>
    <xf numFmtId="0" fontId="2" fillId="0" borderId="32" xfId="0" applyFont="1" applyBorder="1"/>
    <xf numFmtId="0" fontId="1" fillId="0" borderId="4" xfId="0" applyFont="1" applyBorder="1" applyAlignment="1">
      <alignment horizontal="center" vertical="top"/>
    </xf>
    <xf numFmtId="0" fontId="2" fillId="0" borderId="5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1" fillId="3" borderId="2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71" xfId="0" applyFont="1" applyBorder="1" applyAlignment="1">
      <alignment horizontal="left"/>
    </xf>
    <xf numFmtId="0" fontId="2" fillId="0" borderId="36" xfId="0" applyFont="1" applyBorder="1"/>
    <xf numFmtId="0" fontId="2" fillId="0" borderId="37" xfId="0" applyFont="1" applyBorder="1"/>
    <xf numFmtId="0" fontId="1" fillId="0" borderId="154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51" xfId="0" applyFont="1" applyBorder="1"/>
    <xf numFmtId="0" fontId="2" fillId="0" borderId="54" xfId="0" applyFont="1" applyBorder="1"/>
    <xf numFmtId="0" fontId="2" fillId="0" borderId="52" xfId="0" applyFont="1" applyBorder="1"/>
    <xf numFmtId="0" fontId="3" fillId="0" borderId="14" xfId="0" applyFont="1" applyBorder="1" applyAlignment="1">
      <alignment horizontal="left"/>
    </xf>
    <xf numFmtId="0" fontId="2" fillId="0" borderId="16" xfId="0" applyFont="1" applyBorder="1"/>
    <xf numFmtId="0" fontId="3" fillId="0" borderId="29" xfId="0" applyFont="1" applyBorder="1" applyAlignment="1">
      <alignment horizontal="left"/>
    </xf>
    <xf numFmtId="0" fontId="3" fillId="0" borderId="71" xfId="0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2" fillId="0" borderId="117" xfId="0" applyFont="1" applyBorder="1"/>
    <xf numFmtId="0" fontId="2" fillId="0" borderId="118" xfId="0" applyFont="1" applyBorder="1"/>
    <xf numFmtId="0" fontId="3" fillId="0" borderId="151" xfId="0" applyFont="1" applyBorder="1" applyAlignment="1">
      <alignment horizontal="center"/>
    </xf>
    <xf numFmtId="0" fontId="2" fillId="0" borderId="150" xfId="0" applyFont="1" applyBorder="1"/>
    <xf numFmtId="0" fontId="2" fillId="0" borderId="152" xfId="0" applyFont="1" applyBorder="1"/>
    <xf numFmtId="15" fontId="1" fillId="2" borderId="29" xfId="0" applyNumberFormat="1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top"/>
    </xf>
    <xf numFmtId="0" fontId="1" fillId="0" borderId="147" xfId="0" applyFont="1" applyBorder="1" applyAlignment="1">
      <alignment horizontal="center" vertical="center"/>
    </xf>
    <xf numFmtId="0" fontId="0" fillId="0" borderId="0" xfId="0"/>
    <xf numFmtId="0" fontId="2" fillId="0" borderId="143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29" xfId="0" applyFont="1" applyBorder="1" applyAlignment="1">
      <alignment horizontal="center" vertical="top"/>
    </xf>
    <xf numFmtId="0" fontId="2" fillId="0" borderId="6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164" fontId="1" fillId="0" borderId="11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" fillId="4" borderId="30" xfId="0" applyFont="1" applyFill="1" applyBorder="1" applyAlignment="1">
      <alignment horizontal="right"/>
    </xf>
    <xf numFmtId="0" fontId="1" fillId="4" borderId="58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3" fillId="3" borderId="14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1" fillId="4" borderId="154" xfId="0" applyFont="1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2" fillId="0" borderId="45" xfId="0" applyFont="1" applyBorder="1"/>
    <xf numFmtId="0" fontId="2" fillId="0" borderId="46" xfId="0" applyFont="1" applyBorder="1"/>
    <xf numFmtId="0" fontId="3" fillId="3" borderId="48" xfId="0" applyFont="1" applyFill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3" borderId="29" xfId="0" applyFont="1" applyFill="1" applyBorder="1" applyAlignment="1">
      <alignment horizontal="left"/>
    </xf>
    <xf numFmtId="0" fontId="2" fillId="0" borderId="89" xfId="0" applyFont="1" applyBorder="1"/>
    <xf numFmtId="0" fontId="1" fillId="6" borderId="30" xfId="0" applyFont="1" applyFill="1" applyBorder="1" applyAlignment="1">
      <alignment horizontal="right"/>
    </xf>
    <xf numFmtId="0" fontId="3" fillId="0" borderId="90" xfId="0" applyFont="1" applyBorder="1" applyAlignment="1">
      <alignment horizontal="left"/>
    </xf>
    <xf numFmtId="0" fontId="3" fillId="0" borderId="91" xfId="0" applyFont="1" applyBorder="1" applyAlignment="1">
      <alignment horizontal="left"/>
    </xf>
    <xf numFmtId="0" fontId="2" fillId="0" borderId="92" xfId="0" applyFont="1" applyBorder="1"/>
    <xf numFmtId="0" fontId="2" fillId="0" borderId="93" xfId="0" applyFont="1" applyBorder="1"/>
    <xf numFmtId="0" fontId="1" fillId="0" borderId="44" xfId="0" applyFont="1" applyBorder="1" applyAlignment="1">
      <alignment horizontal="right"/>
    </xf>
    <xf numFmtId="10" fontId="1" fillId="6" borderId="29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right"/>
    </xf>
    <xf numFmtId="0" fontId="3" fillId="0" borderId="98" xfId="0" applyFont="1" applyBorder="1" applyAlignment="1">
      <alignment horizontal="right"/>
    </xf>
    <xf numFmtId="0" fontId="2" fillId="0" borderId="99" xfId="0" applyFont="1" applyBorder="1"/>
    <xf numFmtId="0" fontId="2" fillId="0" borderId="100" xfId="0" applyFont="1" applyBorder="1"/>
    <xf numFmtId="0" fontId="1" fillId="6" borderId="108" xfId="0" applyFont="1" applyFill="1" applyBorder="1" applyAlignment="1">
      <alignment horizontal="right"/>
    </xf>
    <xf numFmtId="3" fontId="1" fillId="6" borderId="116" xfId="0" applyNumberFormat="1" applyFont="1" applyFill="1" applyBorder="1" applyAlignment="1">
      <alignment horizontal="right"/>
    </xf>
    <xf numFmtId="39" fontId="1" fillId="6" borderId="116" xfId="0" applyNumberFormat="1" applyFont="1" applyFill="1" applyBorder="1"/>
    <xf numFmtId="0" fontId="1" fillId="0" borderId="115" xfId="0" applyFont="1" applyBorder="1" applyAlignment="1">
      <alignment horizontal="center" vertical="center"/>
    </xf>
    <xf numFmtId="0" fontId="2" fillId="0" borderId="79" xfId="0" applyFont="1" applyBorder="1"/>
    <xf numFmtId="0" fontId="2" fillId="0" borderId="70" xfId="0" applyFont="1" applyBorder="1"/>
    <xf numFmtId="0" fontId="2" fillId="0" borderId="68" xfId="0" applyFont="1" applyBorder="1"/>
    <xf numFmtId="0" fontId="1" fillId="3" borderId="30" xfId="0" applyFont="1" applyFill="1" applyBorder="1" applyAlignment="1">
      <alignment horizontal="right" vertical="center"/>
    </xf>
    <xf numFmtId="0" fontId="3" fillId="0" borderId="42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2" fillId="0" borderId="41" xfId="0" applyFont="1" applyBorder="1"/>
    <xf numFmtId="0" fontId="2" fillId="0" borderId="149" xfId="0" applyFont="1" applyBorder="1"/>
    <xf numFmtId="0" fontId="9" fillId="0" borderId="143" xfId="0" applyFont="1" applyBorder="1" applyAlignment="1">
      <alignment horizontal="left" vertical="top" wrapText="1"/>
    </xf>
    <xf numFmtId="0" fontId="9" fillId="9" borderId="143" xfId="0" applyFont="1" applyFill="1" applyBorder="1" applyAlignment="1">
      <alignment vertical="top" wrapText="1"/>
    </xf>
    <xf numFmtId="0" fontId="10" fillId="9" borderId="145" xfId="0" applyFont="1" applyFill="1" applyBorder="1" applyAlignment="1">
      <alignment horizontal="left" vertical="top" wrapText="1"/>
    </xf>
    <xf numFmtId="0" fontId="9" fillId="9" borderId="143" xfId="0" applyFont="1" applyFill="1" applyBorder="1" applyAlignment="1">
      <alignment horizontal="left" vertical="top" wrapText="1"/>
    </xf>
    <xf numFmtId="0" fontId="9" fillId="9" borderId="144" xfId="0" applyFont="1" applyFill="1" applyBorder="1" applyAlignment="1">
      <alignment horizontal="left" vertical="top" wrapText="1"/>
    </xf>
    <xf numFmtId="0" fontId="2" fillId="0" borderId="151" xfId="0" applyFont="1" applyBorder="1"/>
    <xf numFmtId="0" fontId="9" fillId="0" borderId="5" xfId="0" applyFont="1" applyBorder="1" applyAlignment="1">
      <alignment horizontal="left" vertical="top" wrapText="1"/>
    </xf>
    <xf numFmtId="0" fontId="5" fillId="6" borderId="29" xfId="0" applyFont="1" applyFill="1" applyBorder="1" applyAlignment="1">
      <alignment horizontal="right"/>
    </xf>
    <xf numFmtId="0" fontId="7" fillId="7" borderId="135" xfId="0" applyFont="1" applyFill="1" applyBorder="1" applyAlignment="1">
      <alignment horizontal="left" vertical="top" wrapText="1"/>
    </xf>
    <xf numFmtId="0" fontId="2" fillId="0" borderId="136" xfId="0" applyFont="1" applyBorder="1"/>
    <xf numFmtId="0" fontId="2" fillId="0" borderId="137" xfId="0" applyFont="1" applyBorder="1"/>
    <xf numFmtId="0" fontId="7" fillId="7" borderId="135" xfId="0" applyFont="1" applyFill="1" applyBorder="1" applyAlignment="1">
      <alignment horizontal="center" vertical="top" wrapText="1"/>
    </xf>
    <xf numFmtId="174" fontId="11" fillId="0" borderId="0" xfId="0" applyNumberFormat="1" applyFont="1"/>
    <xf numFmtId="0" fontId="16" fillId="0" borderId="145" xfId="0" applyFont="1" applyBorder="1" applyAlignment="1">
      <alignment horizontal="left" wrapText="1"/>
    </xf>
    <xf numFmtId="0" fontId="16" fillId="0" borderId="23" xfId="0" applyFont="1" applyBorder="1" applyAlignment="1">
      <alignment horizontal="left"/>
    </xf>
    <xf numFmtId="0" fontId="2" fillId="0" borderId="153" xfId="0" applyFont="1" applyBorder="1"/>
    <xf numFmtId="0" fontId="16" fillId="0" borderId="145" xfId="0" applyFont="1" applyBorder="1" applyAlignment="1">
      <alignment horizontal="left" vertical="center" wrapText="1"/>
    </xf>
    <xf numFmtId="39" fontId="13" fillId="0" borderId="23" xfId="0" applyNumberFormat="1" applyFont="1" applyBorder="1" applyAlignment="1">
      <alignment shrinkToFit="1"/>
    </xf>
    <xf numFmtId="39" fontId="13" fillId="0" borderId="144" xfId="0" applyNumberFormat="1" applyFont="1" applyBorder="1" applyAlignment="1">
      <alignment shrinkToFit="1"/>
    </xf>
    <xf numFmtId="39" fontId="13" fillId="0" borderId="154" xfId="0" applyNumberFormat="1" applyFont="1" applyBorder="1" applyAlignment="1">
      <alignment horizontal="right" shrinkToFit="1"/>
    </xf>
    <xf numFmtId="172" fontId="13" fillId="0" borderId="148" xfId="0" applyNumberFormat="1" applyFont="1" applyBorder="1" applyAlignment="1">
      <alignment horizontal="center" vertical="top" wrapText="1"/>
    </xf>
    <xf numFmtId="37" fontId="14" fillId="10" borderId="144" xfId="0" applyNumberFormat="1" applyFont="1" applyFill="1" applyBorder="1" applyAlignment="1">
      <alignment horizontal="center" vertical="center" shrinkToFit="1"/>
    </xf>
    <xf numFmtId="0" fontId="15" fillId="0" borderId="144" xfId="0" applyFont="1" applyBorder="1" applyAlignment="1">
      <alignment horizontal="center"/>
    </xf>
    <xf numFmtId="172" fontId="11" fillId="0" borderId="0" xfId="0" applyNumberFormat="1" applyFont="1"/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1" fillId="0" borderId="144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/>
    </xf>
    <xf numFmtId="0" fontId="14" fillId="11" borderId="144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 wrapText="1"/>
    </xf>
    <xf numFmtId="0" fontId="17" fillId="0" borderId="29" xfId="0" applyFont="1" applyBorder="1" applyAlignment="1">
      <alignment shrinkToFit="1"/>
    </xf>
    <xf numFmtId="0" fontId="13" fillId="0" borderId="147" xfId="0" applyFont="1" applyBorder="1" applyAlignment="1">
      <alignment shrinkToFit="1"/>
    </xf>
    <xf numFmtId="173" fontId="13" fillId="0" borderId="0" xfId="0" applyNumberFormat="1" applyFont="1" applyAlignment="1">
      <alignment horizontal="left" shrinkToFit="1"/>
    </xf>
    <xf numFmtId="0" fontId="18" fillId="0" borderId="155" xfId="0" applyFont="1" applyBorder="1" applyAlignment="1">
      <alignment horizontal="center" shrinkToFit="1"/>
    </xf>
    <xf numFmtId="0" fontId="2" fillId="0" borderId="156" xfId="0" applyFont="1" applyBorder="1"/>
    <xf numFmtId="0" fontId="2" fillId="0" borderId="157" xfId="0" applyFont="1" applyBorder="1"/>
    <xf numFmtId="1" fontId="17" fillId="0" borderId="4" xfId="0" applyNumberFormat="1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shrinkToFit="1"/>
    </xf>
    <xf numFmtId="0" fontId="11" fillId="0" borderId="29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 wrapText="1"/>
    </xf>
    <xf numFmtId="0" fontId="11" fillId="0" borderId="29" xfId="0" applyFont="1" applyBorder="1" applyAlignment="1">
      <alignment shrinkToFit="1"/>
    </xf>
    <xf numFmtId="0" fontId="11" fillId="0" borderId="144" xfId="0" applyFont="1" applyBorder="1" applyAlignment="1">
      <alignment shrinkToFit="1"/>
    </xf>
    <xf numFmtId="0" fontId="11" fillId="0" borderId="154" xfId="0" applyFont="1" applyBorder="1" applyAlignment="1">
      <alignment shrinkToFit="1"/>
    </xf>
    <xf numFmtId="39" fontId="13" fillId="0" borderId="144" xfId="0" applyNumberFormat="1" applyFont="1" applyBorder="1" applyAlignment="1">
      <alignment horizontal="center"/>
    </xf>
    <xf numFmtId="0" fontId="11" fillId="0" borderId="29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lang="en-CA" sz="1600" b="1" i="0">
                <a:solidFill>
                  <a:schemeClr val="dk1"/>
                </a:solidFill>
                <a:latin typeface="Cambria"/>
              </a:rPr>
              <a:t>LABOR DISTRIBUTION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8FB-4908-A30F-37717EC106D0}"/>
              </c:ext>
            </c:extLst>
          </c:dPt>
          <c:val>
            <c:numRef>
              <c:f>'Payroll Labor Report'!$M$40</c:f>
              <c:numCache>
                <c:formatCode>#,##0_);\(#,##0\)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B-4908-A30F-37717EC10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 rt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86</xdr:row>
      <xdr:rowOff>0</xdr:rowOff>
    </xdr:from>
    <xdr:ext cx="7496175" cy="2743200"/>
    <xdr:graphicFrame macro="">
      <xdr:nvGraphicFramePr>
        <xdr:cNvPr id="1394796643" name="Chart 1">
          <a:extLst>
            <a:ext uri="{FF2B5EF4-FFF2-40B4-BE49-F238E27FC236}">
              <a16:creationId xmlns:a16="http://schemas.microsoft.com/office/drawing/2014/main" id="{00000000-0008-0000-0000-000063E82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1138</xdr:row>
      <xdr:rowOff>28575</xdr:rowOff>
    </xdr:from>
    <xdr:ext cx="1371600" cy="352425"/>
    <xdr:pic>
      <xdr:nvPicPr>
        <xdr:cNvPr id="2" name="image2.jpg" descr="NewLogo-for-Exce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1438275</xdr:colOff>
      <xdr:row>317</xdr:row>
      <xdr:rowOff>133350</xdr:rowOff>
    </xdr:from>
    <xdr:ext cx="190500" cy="171450"/>
    <xdr:pic>
      <xdr:nvPicPr>
        <xdr:cNvPr id="3" name="image1.png" descr=" ico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1438275</xdr:colOff>
      <xdr:row>305</xdr:row>
      <xdr:rowOff>142875</xdr:rowOff>
    </xdr:from>
    <xdr:ext cx="190500" cy="180975"/>
    <xdr:pic>
      <xdr:nvPicPr>
        <xdr:cNvPr id="4" name="image1.png" descr=" ico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</xdr:row>
      <xdr:rowOff>0</xdr:rowOff>
    </xdr:from>
    <xdr:ext cx="180975" cy="1809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300</xdr:row>
      <xdr:rowOff>0</xdr:rowOff>
    </xdr:from>
    <xdr:ext cx="180975" cy="180975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000"/>
  <sheetViews>
    <sheetView showGridLines="0" tabSelected="1" topLeftCell="A18" workbookViewId="0">
      <selection activeCell="S66" sqref="S66"/>
    </sheetView>
  </sheetViews>
  <sheetFormatPr defaultColWidth="14.44140625" defaultRowHeight="15" customHeight="1"/>
  <cols>
    <col min="1" max="5" width="6.6640625" customWidth="1"/>
    <col min="6" max="6" width="11.44140625" hidden="1" customWidth="1"/>
    <col min="7" max="7" width="6.5546875" hidden="1" customWidth="1"/>
    <col min="8" max="9" width="8.5546875" hidden="1" customWidth="1"/>
    <col min="10" max="10" width="8.6640625" hidden="1" customWidth="1"/>
    <col min="11" max="11" width="0.88671875" customWidth="1"/>
    <col min="12" max="12" width="9.6640625" customWidth="1"/>
    <col min="13" max="13" width="9.33203125" customWidth="1"/>
    <col min="14" max="14" width="11" customWidth="1"/>
    <col min="15" max="17" width="8.33203125" customWidth="1"/>
    <col min="18" max="18" width="6.6640625" customWidth="1"/>
    <col min="19" max="19" width="8.33203125" customWidth="1"/>
    <col min="20" max="22" width="9.33203125" customWidth="1"/>
    <col min="23" max="23" width="0.5546875" customWidth="1"/>
    <col min="24" max="24" width="9.6640625" customWidth="1"/>
    <col min="25" max="25" width="8.33203125" customWidth="1"/>
    <col min="26" max="26" width="9.33203125" customWidth="1"/>
    <col min="27" max="27" width="0.6640625" customWidth="1"/>
    <col min="28" max="28" width="13" hidden="1" customWidth="1"/>
    <col min="29" max="29" width="9.44140625" hidden="1" customWidth="1"/>
    <col min="30" max="30" width="7.33203125" hidden="1" customWidth="1"/>
    <col min="31" max="31" width="0.5546875" hidden="1" customWidth="1"/>
    <col min="32" max="32" width="10.6640625" hidden="1" customWidth="1"/>
    <col min="33" max="33" width="8.5546875" hidden="1" customWidth="1"/>
    <col min="34" max="34" width="7.6640625" hidden="1" customWidth="1"/>
    <col min="35" max="35" width="0.6640625" hidden="1" customWidth="1"/>
    <col min="36" max="36" width="11.44140625" hidden="1" customWidth="1"/>
    <col min="37" max="37" width="9.6640625" hidden="1" customWidth="1"/>
    <col min="38" max="38" width="7.44140625" hidden="1" customWidth="1"/>
    <col min="39" max="39" width="2.5546875" hidden="1" customWidth="1"/>
    <col min="40" max="40" width="3.44140625" hidden="1" customWidth="1"/>
    <col min="41" max="47" width="9.109375" hidden="1" customWidth="1"/>
    <col min="48" max="52" width="6.6640625" customWidth="1"/>
    <col min="53" max="66" width="9.109375" customWidth="1"/>
  </cols>
  <sheetData>
    <row r="1" spans="1:66" ht="15" customHeight="1">
      <c r="A1" s="561" t="s">
        <v>0</v>
      </c>
      <c r="B1" s="562"/>
      <c r="C1" s="562"/>
      <c r="D1" s="562"/>
      <c r="E1" s="563"/>
      <c r="F1" s="530" t="s">
        <v>1</v>
      </c>
      <c r="G1" s="531"/>
      <c r="H1" s="531"/>
      <c r="I1" s="531"/>
      <c r="J1" s="565"/>
      <c r="K1" s="1"/>
      <c r="L1" s="556" t="s">
        <v>923</v>
      </c>
      <c r="M1" s="526"/>
      <c r="N1" s="526"/>
      <c r="O1" s="526"/>
      <c r="P1" s="527"/>
      <c r="Q1" s="2"/>
      <c r="R1" s="564" t="s">
        <v>2</v>
      </c>
      <c r="S1" s="526"/>
      <c r="T1" s="527"/>
      <c r="U1" s="3">
        <v>14</v>
      </c>
      <c r="V1" s="4"/>
      <c r="W1" s="1"/>
      <c r="X1" s="530"/>
      <c r="Y1" s="531"/>
      <c r="Z1" s="565"/>
      <c r="AA1" s="5"/>
      <c r="AB1" s="530"/>
      <c r="AC1" s="531"/>
      <c r="AD1" s="532"/>
      <c r="AE1" s="1"/>
      <c r="AF1" s="530"/>
      <c r="AG1" s="531"/>
      <c r="AH1" s="565"/>
      <c r="AI1" s="5"/>
      <c r="AJ1" s="530"/>
      <c r="AK1" s="531"/>
      <c r="AL1" s="532"/>
      <c r="AM1" s="338"/>
      <c r="AN1" s="6"/>
      <c r="AO1" s="6"/>
      <c r="AP1" s="6"/>
      <c r="AQ1" s="6"/>
      <c r="AR1" s="6"/>
      <c r="AS1" s="6"/>
      <c r="AT1" s="6"/>
      <c r="AU1" s="6"/>
      <c r="AV1" s="576" t="s">
        <v>3</v>
      </c>
      <c r="AW1" s="526"/>
      <c r="AX1" s="526"/>
      <c r="AY1" s="526"/>
      <c r="AZ1" s="527"/>
      <c r="BA1" s="338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15" customHeight="1">
      <c r="A2" s="566" t="s">
        <v>4</v>
      </c>
      <c r="B2" s="567"/>
      <c r="C2" s="567"/>
      <c r="D2" s="567"/>
      <c r="E2" s="568"/>
      <c r="F2" s="533"/>
      <c r="G2" s="534"/>
      <c r="H2" s="534"/>
      <c r="I2" s="534"/>
      <c r="J2" s="547"/>
      <c r="K2" s="339"/>
      <c r="L2" s="557" t="s">
        <v>924</v>
      </c>
      <c r="M2" s="526"/>
      <c r="N2" s="526"/>
      <c r="O2" s="526"/>
      <c r="P2" s="527"/>
      <c r="Q2" s="7"/>
      <c r="R2" s="7"/>
      <c r="S2" s="7"/>
      <c r="T2" s="7"/>
      <c r="U2" s="7"/>
      <c r="V2" s="340"/>
      <c r="W2" s="339"/>
      <c r="X2" s="519"/>
      <c r="Y2" s="559"/>
      <c r="Z2" s="520"/>
      <c r="AA2" s="341"/>
      <c r="AB2" s="533"/>
      <c r="AC2" s="534"/>
      <c r="AD2" s="535"/>
      <c r="AE2" s="339"/>
      <c r="AF2" s="519"/>
      <c r="AG2" s="559"/>
      <c r="AH2" s="520"/>
      <c r="AI2" s="341"/>
      <c r="AJ2" s="533"/>
      <c r="AK2" s="534"/>
      <c r="AL2" s="535"/>
      <c r="AM2" s="338"/>
      <c r="AN2" s="6">
        <v>31</v>
      </c>
      <c r="AO2" s="6"/>
      <c r="AP2" s="6"/>
      <c r="AQ2" s="6"/>
      <c r="AR2" s="6"/>
      <c r="AS2" s="6"/>
      <c r="AT2" s="6"/>
      <c r="AU2" s="6"/>
      <c r="AV2" s="537"/>
      <c r="AW2" s="510"/>
      <c r="AX2" s="510"/>
      <c r="AY2" s="510"/>
      <c r="AZ2" s="511"/>
      <c r="BA2" s="338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2" customHeight="1">
      <c r="A3" s="569"/>
      <c r="B3" s="567"/>
      <c r="C3" s="567"/>
      <c r="D3" s="567"/>
      <c r="E3" s="568"/>
      <c r="F3" s="574" t="s">
        <v>6</v>
      </c>
      <c r="G3" s="510"/>
      <c r="H3" s="510"/>
      <c r="I3" s="510"/>
      <c r="J3" s="511"/>
      <c r="K3" s="339"/>
      <c r="L3" s="558" t="s">
        <v>7</v>
      </c>
      <c r="M3" s="559"/>
      <c r="N3" s="559"/>
      <c r="O3" s="559"/>
      <c r="P3" s="559"/>
      <c r="Q3" s="9"/>
      <c r="R3" s="9"/>
      <c r="S3" s="9"/>
      <c r="T3" s="9"/>
      <c r="U3" s="9"/>
      <c r="V3" s="342"/>
      <c r="W3" s="339"/>
      <c r="X3" s="509" t="s">
        <v>8</v>
      </c>
      <c r="Y3" s="510"/>
      <c r="Z3" s="511"/>
      <c r="AA3" s="341"/>
      <c r="AB3" s="509" t="s">
        <v>9</v>
      </c>
      <c r="AC3" s="510"/>
      <c r="AD3" s="515"/>
      <c r="AE3" s="339"/>
      <c r="AF3" s="509">
        <v>2020</v>
      </c>
      <c r="AG3" s="510"/>
      <c r="AH3" s="511"/>
      <c r="AI3" s="341"/>
      <c r="AJ3" s="509" t="s">
        <v>9</v>
      </c>
      <c r="AK3" s="510"/>
      <c r="AL3" s="515"/>
      <c r="AM3" s="338"/>
      <c r="AN3" s="6"/>
      <c r="AO3" s="6"/>
      <c r="AP3" s="6"/>
      <c r="AQ3" s="6"/>
      <c r="AR3" s="6"/>
      <c r="AS3" s="6"/>
      <c r="AT3" s="6"/>
      <c r="AU3" s="6"/>
      <c r="AV3" s="10"/>
      <c r="AW3" s="11"/>
      <c r="AX3" s="11"/>
      <c r="AY3" s="11"/>
      <c r="AZ3" s="12"/>
      <c r="BA3" s="338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ht="12" customHeight="1">
      <c r="A4" s="570"/>
      <c r="B4" s="567"/>
      <c r="C4" s="567"/>
      <c r="D4" s="567"/>
      <c r="E4" s="568"/>
      <c r="F4" s="512"/>
      <c r="G4" s="513"/>
      <c r="H4" s="513"/>
      <c r="I4" s="513"/>
      <c r="J4" s="514"/>
      <c r="K4" s="339"/>
      <c r="L4" s="512"/>
      <c r="M4" s="513"/>
      <c r="N4" s="513"/>
      <c r="O4" s="513"/>
      <c r="P4" s="513"/>
      <c r="Q4" s="9"/>
      <c r="R4" s="9"/>
      <c r="S4" s="9"/>
      <c r="T4" s="9"/>
      <c r="U4" s="9"/>
      <c r="V4" s="342"/>
      <c r="W4" s="339"/>
      <c r="X4" s="512"/>
      <c r="Y4" s="513"/>
      <c r="Z4" s="514"/>
      <c r="AA4" s="341"/>
      <c r="AB4" s="512"/>
      <c r="AC4" s="513"/>
      <c r="AD4" s="516"/>
      <c r="AE4" s="339"/>
      <c r="AF4" s="512"/>
      <c r="AG4" s="513"/>
      <c r="AH4" s="514"/>
      <c r="AI4" s="341"/>
      <c r="AJ4" s="512"/>
      <c r="AK4" s="513"/>
      <c r="AL4" s="516"/>
      <c r="AM4" s="338"/>
      <c r="AN4" s="6"/>
      <c r="AO4" s="6"/>
      <c r="AP4" s="6"/>
      <c r="AQ4" s="6"/>
      <c r="AR4" s="6"/>
      <c r="AS4" s="6"/>
      <c r="AT4" s="6"/>
      <c r="AU4" s="6"/>
      <c r="AV4" s="10"/>
      <c r="AW4" s="11"/>
      <c r="AX4" s="11"/>
      <c r="AY4" s="11"/>
      <c r="AZ4" s="12"/>
      <c r="BA4" s="338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ht="12.75" customHeight="1">
      <c r="A5" s="570" t="s">
        <v>10</v>
      </c>
      <c r="B5" s="567"/>
      <c r="C5" s="567"/>
      <c r="D5" s="567"/>
      <c r="E5" s="568"/>
      <c r="F5" s="343">
        <v>246</v>
      </c>
      <c r="G5" s="575"/>
      <c r="H5" s="523"/>
      <c r="I5" s="523"/>
      <c r="J5" s="520"/>
      <c r="K5" s="339"/>
      <c r="L5" s="344"/>
      <c r="M5" s="521"/>
      <c r="N5" s="560"/>
      <c r="O5" s="560"/>
      <c r="P5" s="560"/>
      <c r="Q5" s="345"/>
      <c r="R5" s="345"/>
      <c r="S5" s="345"/>
      <c r="T5" s="345"/>
      <c r="U5" s="345"/>
      <c r="V5" s="346"/>
      <c r="W5" s="339"/>
      <c r="X5" s="13">
        <f>L5</f>
        <v>0</v>
      </c>
      <c r="Y5" s="517"/>
      <c r="Z5" s="518"/>
      <c r="AA5" s="341"/>
      <c r="AB5" s="14">
        <f t="shared" ref="AB5:AB8" si="0">+L5-X5</f>
        <v>0</v>
      </c>
      <c r="AC5" s="521"/>
      <c r="AD5" s="522"/>
      <c r="AE5" s="339"/>
      <c r="AF5" s="13">
        <v>3150</v>
      </c>
      <c r="AG5" s="517"/>
      <c r="AH5" s="518"/>
      <c r="AI5" s="341"/>
      <c r="AJ5" s="14">
        <f t="shared" ref="AJ5:AJ8" si="1">+L5-AF5</f>
        <v>-3150</v>
      </c>
      <c r="AK5" s="521"/>
      <c r="AL5" s="522"/>
      <c r="AM5" s="338"/>
      <c r="AN5" s="6"/>
      <c r="AO5" s="6"/>
      <c r="AP5" s="6">
        <f t="shared" ref="AP5:AP9" si="2">+X5/14*31</f>
        <v>0</v>
      </c>
      <c r="AQ5" s="6"/>
      <c r="AR5" s="6">
        <v>984</v>
      </c>
      <c r="AS5" s="6">
        <f t="shared" ref="AS5:AS9" si="3">+X5/14*10</f>
        <v>0</v>
      </c>
      <c r="AT5" s="6">
        <f t="shared" ref="AT5:AT9" si="4">+AS5+AR5</f>
        <v>984</v>
      </c>
      <c r="AU5" s="6"/>
      <c r="AV5" s="537"/>
      <c r="AW5" s="510"/>
      <c r="AX5" s="510"/>
      <c r="AY5" s="510"/>
      <c r="AZ5" s="511"/>
      <c r="BA5" s="338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12.75" customHeight="1">
      <c r="A6" s="570" t="s">
        <v>11</v>
      </c>
      <c r="B6" s="567"/>
      <c r="C6" s="567"/>
      <c r="D6" s="567"/>
      <c r="E6" s="568"/>
      <c r="F6" s="347">
        <f>+'Daily Report'!W42</f>
        <v>222</v>
      </c>
      <c r="G6" s="519"/>
      <c r="H6" s="559"/>
      <c r="I6" s="559"/>
      <c r="J6" s="520"/>
      <c r="K6" s="339"/>
      <c r="L6" s="15"/>
      <c r="M6" s="523"/>
      <c r="N6" s="559"/>
      <c r="O6" s="559"/>
      <c r="P6" s="523"/>
      <c r="Q6" s="348"/>
      <c r="R6" s="348"/>
      <c r="S6" s="348"/>
      <c r="T6" s="348"/>
      <c r="U6" s="348"/>
      <c r="V6" s="349"/>
      <c r="W6" s="339"/>
      <c r="X6" s="350">
        <v>0</v>
      </c>
      <c r="Y6" s="519"/>
      <c r="Z6" s="520"/>
      <c r="AA6" s="341"/>
      <c r="AB6" s="16">
        <f t="shared" si="0"/>
        <v>0</v>
      </c>
      <c r="AC6" s="523"/>
      <c r="AD6" s="524"/>
      <c r="AE6" s="339"/>
      <c r="AF6" s="17">
        <v>1639</v>
      </c>
      <c r="AG6" s="519"/>
      <c r="AH6" s="520"/>
      <c r="AI6" s="341"/>
      <c r="AJ6" s="16">
        <f t="shared" si="1"/>
        <v>-1639</v>
      </c>
      <c r="AK6" s="523"/>
      <c r="AL6" s="524"/>
      <c r="AM6" s="338"/>
      <c r="AN6" s="6"/>
      <c r="AO6" s="6"/>
      <c r="AP6" s="6">
        <f t="shared" si="2"/>
        <v>0</v>
      </c>
      <c r="AQ6" s="6"/>
      <c r="AR6" s="6">
        <v>909.42857142857133</v>
      </c>
      <c r="AS6" s="6">
        <f t="shared" si="3"/>
        <v>0</v>
      </c>
      <c r="AT6" s="6">
        <f t="shared" si="4"/>
        <v>909.42857142857133</v>
      </c>
      <c r="AU6" s="6"/>
      <c r="AV6" s="537"/>
      <c r="AW6" s="510"/>
      <c r="AX6" s="510"/>
      <c r="AY6" s="510"/>
      <c r="AZ6" s="511"/>
      <c r="BA6" s="338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12.75" customHeight="1">
      <c r="A7" s="570" t="s">
        <v>12</v>
      </c>
      <c r="B7" s="567"/>
      <c r="C7" s="567"/>
      <c r="D7" s="567"/>
      <c r="E7" s="568"/>
      <c r="F7" s="351">
        <f>+F6/F5</f>
        <v>0.90243902439024393</v>
      </c>
      <c r="G7" s="519"/>
      <c r="H7" s="559"/>
      <c r="I7" s="559"/>
      <c r="J7" s="520"/>
      <c r="K7" s="339"/>
      <c r="L7" s="18" t="e">
        <f>+L6/L5</f>
        <v>#DIV/0!</v>
      </c>
      <c r="M7" s="523"/>
      <c r="N7" s="559"/>
      <c r="O7" s="559"/>
      <c r="P7" s="523"/>
      <c r="Q7" s="348"/>
      <c r="R7" s="348"/>
      <c r="S7" s="348"/>
      <c r="T7" s="348"/>
      <c r="U7" s="348"/>
      <c r="V7" s="349"/>
      <c r="W7" s="339"/>
      <c r="X7" s="19" t="e">
        <f>+X6/X5</f>
        <v>#DIV/0!</v>
      </c>
      <c r="Y7" s="519"/>
      <c r="Z7" s="520"/>
      <c r="AA7" s="341"/>
      <c r="AB7" s="19" t="e">
        <f t="shared" si="0"/>
        <v>#DIV/0!</v>
      </c>
      <c r="AC7" s="523"/>
      <c r="AD7" s="524"/>
      <c r="AE7" s="339"/>
      <c r="AF7" s="19">
        <f>+AF6/AF5</f>
        <v>0.52031746031746029</v>
      </c>
      <c r="AG7" s="519"/>
      <c r="AH7" s="520"/>
      <c r="AI7" s="341"/>
      <c r="AJ7" s="19" t="e">
        <f t="shared" si="1"/>
        <v>#DIV/0!</v>
      </c>
      <c r="AK7" s="523"/>
      <c r="AL7" s="524"/>
      <c r="AM7" s="352"/>
      <c r="AN7" s="6"/>
      <c r="AO7" s="6"/>
      <c r="AP7" s="6" t="e">
        <f t="shared" si="2"/>
        <v>#DIV/0!</v>
      </c>
      <c r="AQ7" s="6"/>
      <c r="AR7" s="6">
        <v>0.73937282229965151</v>
      </c>
      <c r="AS7" s="6" t="e">
        <f t="shared" si="3"/>
        <v>#DIV/0!</v>
      </c>
      <c r="AT7" s="6" t="e">
        <f t="shared" si="4"/>
        <v>#DIV/0!</v>
      </c>
      <c r="AU7" s="6"/>
      <c r="AV7" s="537"/>
      <c r="AW7" s="510"/>
      <c r="AX7" s="510"/>
      <c r="AY7" s="510"/>
      <c r="AZ7" s="511"/>
      <c r="BA7" s="338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ht="12.75" customHeight="1">
      <c r="A8" s="570" t="s">
        <v>13</v>
      </c>
      <c r="B8" s="567"/>
      <c r="C8" s="567"/>
      <c r="D8" s="567"/>
      <c r="E8" s="568"/>
      <c r="F8" s="20">
        <f>+F11/F6</f>
        <v>223.10396396396399</v>
      </c>
      <c r="G8" s="519"/>
      <c r="H8" s="559"/>
      <c r="I8" s="559"/>
      <c r="J8" s="520"/>
      <c r="K8" s="339"/>
      <c r="L8" s="21">
        <v>112</v>
      </c>
      <c r="M8" s="523"/>
      <c r="N8" s="559"/>
      <c r="O8" s="559"/>
      <c r="P8" s="523"/>
      <c r="Q8" s="348"/>
      <c r="R8" s="348"/>
      <c r="S8" s="348"/>
      <c r="T8" s="348"/>
      <c r="U8" s="348"/>
      <c r="V8" s="349"/>
      <c r="W8" s="339"/>
      <c r="X8" s="22">
        <f>IF(X11,X11/X6,0)</f>
        <v>0</v>
      </c>
      <c r="Y8" s="519"/>
      <c r="Z8" s="520"/>
      <c r="AA8" s="341"/>
      <c r="AB8" s="22">
        <f t="shared" si="0"/>
        <v>112</v>
      </c>
      <c r="AC8" s="523"/>
      <c r="AD8" s="524"/>
      <c r="AE8" s="339"/>
      <c r="AF8" s="22">
        <f>+AF11/AF6</f>
        <v>138.27667106221338</v>
      </c>
      <c r="AG8" s="519"/>
      <c r="AH8" s="520"/>
      <c r="AI8" s="341"/>
      <c r="AJ8" s="22">
        <f t="shared" si="1"/>
        <v>-26.276671062213381</v>
      </c>
      <c r="AK8" s="523"/>
      <c r="AL8" s="524"/>
      <c r="AM8" s="338"/>
      <c r="AN8" s="6"/>
      <c r="AO8" s="6"/>
      <c r="AP8" s="6">
        <f t="shared" si="2"/>
        <v>0</v>
      </c>
      <c r="AQ8" s="6"/>
      <c r="AR8" s="6">
        <v>106.89492097221031</v>
      </c>
      <c r="AS8" s="6">
        <f t="shared" si="3"/>
        <v>0</v>
      </c>
      <c r="AT8" s="6">
        <f t="shared" si="4"/>
        <v>106.89492097221031</v>
      </c>
      <c r="AU8" s="6"/>
      <c r="AV8" s="537"/>
      <c r="AW8" s="510"/>
      <c r="AX8" s="510"/>
      <c r="AY8" s="510"/>
      <c r="AZ8" s="511"/>
      <c r="BA8" s="338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 ht="12.75" customHeight="1">
      <c r="A9" s="571" t="s">
        <v>14</v>
      </c>
      <c r="B9" s="510"/>
      <c r="C9" s="510"/>
      <c r="D9" s="510"/>
      <c r="E9" s="511"/>
      <c r="F9" s="353">
        <f>+F11/F5</f>
        <v>201.33772357723581</v>
      </c>
      <c r="G9" s="512"/>
      <c r="H9" s="513"/>
      <c r="I9" s="513"/>
      <c r="J9" s="514"/>
      <c r="K9" s="339"/>
      <c r="L9" s="21"/>
      <c r="M9" s="523"/>
      <c r="N9" s="523"/>
      <c r="O9" s="523"/>
      <c r="P9" s="523"/>
      <c r="Q9" s="348"/>
      <c r="R9" s="348"/>
      <c r="S9" s="348"/>
      <c r="T9" s="348"/>
      <c r="U9" s="348"/>
      <c r="V9" s="349"/>
      <c r="W9" s="339"/>
      <c r="X9" s="525"/>
      <c r="Y9" s="526"/>
      <c r="Z9" s="527"/>
      <c r="AA9" s="341"/>
      <c r="AB9" s="23"/>
      <c r="AC9" s="513"/>
      <c r="AD9" s="516"/>
      <c r="AE9" s="339"/>
      <c r="AF9" s="525"/>
      <c r="AG9" s="526"/>
      <c r="AH9" s="527"/>
      <c r="AI9" s="341"/>
      <c r="AJ9" s="23"/>
      <c r="AK9" s="513"/>
      <c r="AL9" s="516"/>
      <c r="AM9" s="338"/>
      <c r="AN9" s="6"/>
      <c r="AO9" s="6"/>
      <c r="AP9" s="6">
        <f t="shared" si="2"/>
        <v>0</v>
      </c>
      <c r="AQ9" s="6"/>
      <c r="AR9" s="6">
        <v>0</v>
      </c>
      <c r="AS9" s="6">
        <f t="shared" si="3"/>
        <v>0</v>
      </c>
      <c r="AT9" s="6">
        <f t="shared" si="4"/>
        <v>0</v>
      </c>
      <c r="AU9" s="6"/>
      <c r="AV9" s="537"/>
      <c r="AW9" s="510"/>
      <c r="AX9" s="510"/>
      <c r="AY9" s="510"/>
      <c r="AZ9" s="511"/>
      <c r="BA9" s="338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2.75" customHeight="1">
      <c r="A10" s="572" t="s">
        <v>15</v>
      </c>
      <c r="B10" s="526"/>
      <c r="C10" s="526"/>
      <c r="D10" s="526"/>
      <c r="E10" s="527"/>
      <c r="F10" s="579" t="s">
        <v>1</v>
      </c>
      <c r="G10" s="513"/>
      <c r="H10" s="513"/>
      <c r="I10" s="513"/>
      <c r="J10" s="514"/>
      <c r="K10" s="339"/>
      <c r="L10" s="528" t="s">
        <v>7</v>
      </c>
      <c r="M10" s="526"/>
      <c r="N10" s="573"/>
      <c r="O10" s="526"/>
      <c r="P10" s="526"/>
      <c r="Q10" s="526"/>
      <c r="R10" s="526"/>
      <c r="S10" s="526"/>
      <c r="T10" s="526"/>
      <c r="U10" s="526"/>
      <c r="V10" s="526"/>
      <c r="W10" s="354"/>
      <c r="X10" s="528" t="s">
        <v>16</v>
      </c>
      <c r="Y10" s="526"/>
      <c r="Z10" s="527"/>
      <c r="AA10" s="341"/>
      <c r="AB10" s="528" t="s">
        <v>9</v>
      </c>
      <c r="AC10" s="526"/>
      <c r="AD10" s="529"/>
      <c r="AE10" s="339"/>
      <c r="AF10" s="528" t="s">
        <v>16</v>
      </c>
      <c r="AG10" s="526"/>
      <c r="AH10" s="527"/>
      <c r="AI10" s="341"/>
      <c r="AJ10" s="528" t="s">
        <v>9</v>
      </c>
      <c r="AK10" s="526"/>
      <c r="AL10" s="529"/>
      <c r="AM10" s="338"/>
      <c r="AN10" s="6"/>
      <c r="AO10" s="6"/>
      <c r="AP10" s="6"/>
      <c r="AQ10" s="6"/>
      <c r="AR10" s="6"/>
      <c r="AS10" s="6"/>
      <c r="AT10" s="6"/>
      <c r="AU10" s="6"/>
      <c r="AV10" s="537"/>
      <c r="AW10" s="510"/>
      <c r="AX10" s="510"/>
      <c r="AY10" s="510"/>
      <c r="AZ10" s="511"/>
      <c r="BA10" s="338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2.75" customHeight="1">
      <c r="A11" s="580" t="s">
        <v>17</v>
      </c>
      <c r="B11" s="560"/>
      <c r="C11" s="560"/>
      <c r="D11" s="560"/>
      <c r="E11" s="518"/>
      <c r="F11" s="24">
        <f>+'Daily Report'!P10</f>
        <v>49529.080000000009</v>
      </c>
      <c r="G11" s="517"/>
      <c r="H11" s="560"/>
      <c r="I11" s="518"/>
      <c r="J11" s="25">
        <f>+F11/F22</f>
        <v>0.82897159752974259</v>
      </c>
      <c r="K11" s="339"/>
      <c r="L11" s="26"/>
      <c r="M11" s="25" t="e">
        <f>+L11/$L$22</f>
        <v>#DIV/0!</v>
      </c>
      <c r="N11" s="517"/>
      <c r="O11" s="560"/>
      <c r="P11" s="560"/>
      <c r="Q11" s="560"/>
      <c r="R11" s="560"/>
      <c r="S11" s="560"/>
      <c r="T11" s="560"/>
      <c r="U11" s="560"/>
      <c r="V11" s="518"/>
      <c r="W11" s="339"/>
      <c r="X11" s="27">
        <v>0</v>
      </c>
      <c r="Y11" s="355"/>
      <c r="Z11" s="28">
        <f>IF(X11,X11/X22,0)</f>
        <v>0</v>
      </c>
      <c r="AA11" s="341"/>
      <c r="AB11" s="24">
        <f>+L11-X11</f>
        <v>0</v>
      </c>
      <c r="AC11" s="356"/>
      <c r="AD11" s="29"/>
      <c r="AE11" s="339"/>
      <c r="AF11" s="24">
        <f>501835.67/31*14</f>
        <v>226635.46387096774</v>
      </c>
      <c r="AG11" s="355"/>
      <c r="AH11" s="28">
        <f>+AF11/AF22</f>
        <v>0.55998733523214894</v>
      </c>
      <c r="AI11" s="341"/>
      <c r="AJ11" s="24">
        <f>+L11-AF11</f>
        <v>-226635.46387096774</v>
      </c>
      <c r="AK11" s="356"/>
      <c r="AL11" s="29"/>
      <c r="AM11" s="338"/>
      <c r="AN11" s="6"/>
      <c r="AO11" s="6"/>
      <c r="AP11" s="6">
        <f t="shared" ref="AP11:AP22" si="5">+X11/14*31</f>
        <v>0</v>
      </c>
      <c r="AQ11" s="6"/>
      <c r="AR11" s="6">
        <v>121516.61909090909</v>
      </c>
      <c r="AS11" s="6">
        <f t="shared" ref="AS11:AS22" si="6">+X11/14*10</f>
        <v>0</v>
      </c>
      <c r="AT11" s="6">
        <f t="shared" ref="AT11:AT15" si="7">+AS11+AR11</f>
        <v>121516.61909090909</v>
      </c>
      <c r="AU11" s="6"/>
      <c r="AV11" s="537"/>
      <c r="AW11" s="510"/>
      <c r="AX11" s="510"/>
      <c r="AY11" s="510"/>
      <c r="AZ11" s="511"/>
      <c r="BA11" s="338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2.75" customHeight="1">
      <c r="A12" s="581" t="s">
        <v>18</v>
      </c>
      <c r="B12" s="539"/>
      <c r="C12" s="539"/>
      <c r="D12" s="539"/>
      <c r="E12" s="540"/>
      <c r="F12" s="30"/>
      <c r="G12" s="519"/>
      <c r="H12" s="559"/>
      <c r="I12" s="520"/>
      <c r="J12" s="25">
        <v>0</v>
      </c>
      <c r="K12" s="339"/>
      <c r="L12" s="357"/>
      <c r="M12" s="31" t="s">
        <v>5</v>
      </c>
      <c r="N12" s="519"/>
      <c r="O12" s="559"/>
      <c r="P12" s="559"/>
      <c r="Q12" s="559"/>
      <c r="R12" s="559"/>
      <c r="S12" s="559"/>
      <c r="T12" s="559"/>
      <c r="U12" s="559"/>
      <c r="V12" s="520"/>
      <c r="W12" s="339"/>
      <c r="X12" s="32"/>
      <c r="Y12" s="358"/>
      <c r="Z12" s="33"/>
      <c r="AA12" s="341"/>
      <c r="AB12" s="32"/>
      <c r="AC12" s="359"/>
      <c r="AD12" s="34"/>
      <c r="AE12" s="339"/>
      <c r="AF12" s="32"/>
      <c r="AG12" s="358"/>
      <c r="AH12" s="33"/>
      <c r="AI12" s="341"/>
      <c r="AJ12" s="32"/>
      <c r="AK12" s="359"/>
      <c r="AL12" s="34"/>
      <c r="AM12" s="338"/>
      <c r="AN12" s="6"/>
      <c r="AO12" s="6"/>
      <c r="AP12" s="6">
        <f t="shared" si="5"/>
        <v>0</v>
      </c>
      <c r="AQ12" s="6"/>
      <c r="AR12" s="6">
        <v>0</v>
      </c>
      <c r="AS12" s="6">
        <f t="shared" si="6"/>
        <v>0</v>
      </c>
      <c r="AT12" s="6">
        <f t="shared" si="7"/>
        <v>0</v>
      </c>
      <c r="AU12" s="6"/>
      <c r="AV12" s="537"/>
      <c r="AW12" s="510"/>
      <c r="AX12" s="510"/>
      <c r="AY12" s="510"/>
      <c r="AZ12" s="511"/>
      <c r="BA12" s="338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2.75" customHeight="1">
      <c r="A13" s="577" t="s">
        <v>19</v>
      </c>
      <c r="B13" s="567"/>
      <c r="C13" s="567"/>
      <c r="D13" s="567"/>
      <c r="E13" s="568"/>
      <c r="F13" s="24">
        <f>+'Daily Report'!P21+'Daily Report'!P37+'Daily Report'!P30+'Daily Report'!P29</f>
        <v>2997.65</v>
      </c>
      <c r="G13" s="519"/>
      <c r="H13" s="559"/>
      <c r="I13" s="520"/>
      <c r="J13" s="25">
        <f>+F13/F22</f>
        <v>5.0171872954939453E-2</v>
      </c>
      <c r="K13" s="339"/>
      <c r="L13" s="35">
        <v>0</v>
      </c>
      <c r="M13" s="25" t="e">
        <f t="shared" ref="M13:M21" si="8">+$L13/$L$22</f>
        <v>#DIV/0!</v>
      </c>
      <c r="N13" s="519"/>
      <c r="O13" s="559"/>
      <c r="P13" s="559"/>
      <c r="Q13" s="559"/>
      <c r="R13" s="559"/>
      <c r="S13" s="559"/>
      <c r="T13" s="559"/>
      <c r="U13" s="559"/>
      <c r="V13" s="520"/>
      <c r="W13" s="339"/>
      <c r="X13" s="27">
        <v>0</v>
      </c>
      <c r="Y13" s="358"/>
      <c r="Z13" s="28">
        <f t="shared" ref="Z13:Z22" si="9">IF(X13,X13/X24,0)</f>
        <v>0</v>
      </c>
      <c r="AA13" s="341"/>
      <c r="AB13" s="24">
        <f t="shared" ref="AB13:AB18" si="10">+L13-X13</f>
        <v>0</v>
      </c>
      <c r="AC13" s="359"/>
      <c r="AD13" s="34"/>
      <c r="AE13" s="339"/>
      <c r="AF13" s="24">
        <f>19870+946</f>
        <v>20816</v>
      </c>
      <c r="AG13" s="358"/>
      <c r="AH13" s="36">
        <f>+AF13/AF22</f>
        <v>5.1433681962629714E-2</v>
      </c>
      <c r="AI13" s="341"/>
      <c r="AJ13" s="24">
        <f t="shared" ref="AJ13:AJ15" si="11">+L13-AF13</f>
        <v>-20816</v>
      </c>
      <c r="AK13" s="359"/>
      <c r="AL13" s="34"/>
      <c r="AM13" s="338"/>
      <c r="AN13" s="6"/>
      <c r="AO13" s="6"/>
      <c r="AP13" s="6">
        <f t="shared" si="5"/>
        <v>0</v>
      </c>
      <c r="AQ13" s="6"/>
      <c r="AR13" s="6">
        <v>5431.6439914285711</v>
      </c>
      <c r="AS13" s="6">
        <f t="shared" si="6"/>
        <v>0</v>
      </c>
      <c r="AT13" s="6">
        <f t="shared" si="7"/>
        <v>5431.6439914285711</v>
      </c>
      <c r="AU13" s="6"/>
      <c r="AV13" s="537"/>
      <c r="AW13" s="510"/>
      <c r="AX13" s="510"/>
      <c r="AY13" s="510"/>
      <c r="AZ13" s="511"/>
      <c r="BA13" s="338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2.75" customHeight="1">
      <c r="A14" s="577" t="s">
        <v>20</v>
      </c>
      <c r="B14" s="567"/>
      <c r="C14" s="567"/>
      <c r="D14" s="567"/>
      <c r="E14" s="568"/>
      <c r="F14" s="24">
        <f>+'Daily Report'!P23+'Daily Report'!P24+'Daily Report'!P25</f>
        <v>1582.5</v>
      </c>
      <c r="G14" s="519"/>
      <c r="H14" s="559"/>
      <c r="I14" s="520"/>
      <c r="J14" s="25">
        <f>+F14/F22</f>
        <v>2.6486410672090364E-2</v>
      </c>
      <c r="K14" s="339"/>
      <c r="L14" s="37">
        <v>0</v>
      </c>
      <c r="M14" s="25" t="e">
        <f t="shared" si="8"/>
        <v>#DIV/0!</v>
      </c>
      <c r="N14" s="519"/>
      <c r="O14" s="559"/>
      <c r="P14" s="559"/>
      <c r="Q14" s="559"/>
      <c r="R14" s="559"/>
      <c r="S14" s="559"/>
      <c r="T14" s="559"/>
      <c r="U14" s="559"/>
      <c r="V14" s="520"/>
      <c r="W14" s="339"/>
      <c r="X14" s="27">
        <v>0</v>
      </c>
      <c r="Y14" s="358"/>
      <c r="Z14" s="28">
        <f t="shared" si="9"/>
        <v>0</v>
      </c>
      <c r="AA14" s="341"/>
      <c r="AB14" s="24">
        <f t="shared" si="10"/>
        <v>0</v>
      </c>
      <c r="AC14" s="359"/>
      <c r="AD14" s="34"/>
      <c r="AE14" s="339"/>
      <c r="AF14" s="24">
        <v>7755.3045161290311</v>
      </c>
      <c r="AG14" s="358"/>
      <c r="AH14" s="38">
        <f>+AF14/AF22</f>
        <v>1.9162368659008767E-2</v>
      </c>
      <c r="AI14" s="341"/>
      <c r="AJ14" s="24">
        <f t="shared" si="11"/>
        <v>-7755.3045161290311</v>
      </c>
      <c r="AK14" s="359"/>
      <c r="AL14" s="34"/>
      <c r="AM14" s="338"/>
      <c r="AN14" s="6"/>
      <c r="AO14" s="6"/>
      <c r="AP14" s="6">
        <f t="shared" si="5"/>
        <v>0</v>
      </c>
      <c r="AQ14" s="6"/>
      <c r="AR14" s="6">
        <v>3592.2428571428572</v>
      </c>
      <c r="AS14" s="6">
        <f t="shared" si="6"/>
        <v>0</v>
      </c>
      <c r="AT14" s="6">
        <f t="shared" si="7"/>
        <v>3592.2428571428572</v>
      </c>
      <c r="AU14" s="6"/>
      <c r="AV14" s="537"/>
      <c r="AW14" s="510"/>
      <c r="AX14" s="510"/>
      <c r="AY14" s="510"/>
      <c r="AZ14" s="511"/>
      <c r="BA14" s="338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2.75" customHeight="1">
      <c r="A15" s="577" t="s">
        <v>21</v>
      </c>
      <c r="B15" s="567"/>
      <c r="C15" s="567"/>
      <c r="D15" s="567"/>
      <c r="E15" s="568"/>
      <c r="F15" s="24">
        <f>+'Daily Report'!P31+'Daily Report'!P32+'Daily Report'!P33+'Daily Report'!P34</f>
        <v>2398.5</v>
      </c>
      <c r="G15" s="519"/>
      <c r="H15" s="559"/>
      <c r="I15" s="520"/>
      <c r="J15" s="25">
        <f>+F15/F22</f>
        <v>4.0143858449926531E-2</v>
      </c>
      <c r="K15" s="339"/>
      <c r="L15" s="37"/>
      <c r="M15" s="25" t="e">
        <f t="shared" si="8"/>
        <v>#DIV/0!</v>
      </c>
      <c r="N15" s="519"/>
      <c r="O15" s="559"/>
      <c r="P15" s="559"/>
      <c r="Q15" s="559"/>
      <c r="R15" s="559"/>
      <c r="S15" s="559"/>
      <c r="T15" s="559"/>
      <c r="U15" s="559"/>
      <c r="V15" s="520"/>
      <c r="W15" s="339"/>
      <c r="X15" s="27">
        <v>0</v>
      </c>
      <c r="Y15" s="358"/>
      <c r="Z15" s="28">
        <f t="shared" si="9"/>
        <v>0</v>
      </c>
      <c r="AA15" s="341"/>
      <c r="AB15" s="24">
        <f t="shared" si="10"/>
        <v>0</v>
      </c>
      <c r="AC15" s="359"/>
      <c r="AD15" s="34"/>
      <c r="AE15" s="339"/>
      <c r="AF15" s="24">
        <v>89924.09</v>
      </c>
      <c r="AG15" s="358"/>
      <c r="AH15" s="39">
        <f>+AF15/AF22</f>
        <v>0.22219096107988523</v>
      </c>
      <c r="AI15" s="341"/>
      <c r="AJ15" s="24">
        <f t="shared" si="11"/>
        <v>-89924.09</v>
      </c>
      <c r="AK15" s="359"/>
      <c r="AL15" s="34"/>
      <c r="AM15" s="338"/>
      <c r="AN15" s="6"/>
      <c r="AO15" s="6"/>
      <c r="AP15" s="6">
        <f t="shared" si="5"/>
        <v>0</v>
      </c>
      <c r="AQ15" s="6"/>
      <c r="AR15" s="6">
        <v>7203.7857142857147</v>
      </c>
      <c r="AS15" s="6">
        <f t="shared" si="6"/>
        <v>0</v>
      </c>
      <c r="AT15" s="6">
        <f t="shared" si="7"/>
        <v>7203.7857142857147</v>
      </c>
      <c r="AU15" s="6"/>
      <c r="AV15" s="537"/>
      <c r="AW15" s="510"/>
      <c r="AX15" s="510"/>
      <c r="AY15" s="510"/>
      <c r="AZ15" s="511"/>
      <c r="BA15" s="338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2.75" customHeight="1">
      <c r="A16" s="577" t="s">
        <v>22</v>
      </c>
      <c r="B16" s="567"/>
      <c r="C16" s="567"/>
      <c r="D16" s="567"/>
      <c r="E16" s="568"/>
      <c r="F16" s="24"/>
      <c r="G16" s="519"/>
      <c r="H16" s="559"/>
      <c r="I16" s="520"/>
      <c r="J16" s="25"/>
      <c r="K16" s="339"/>
      <c r="L16" s="37"/>
      <c r="M16" s="25" t="e">
        <f t="shared" si="8"/>
        <v>#DIV/0!</v>
      </c>
      <c r="N16" s="519"/>
      <c r="O16" s="559"/>
      <c r="P16" s="559"/>
      <c r="Q16" s="559"/>
      <c r="R16" s="559"/>
      <c r="S16" s="559"/>
      <c r="T16" s="559"/>
      <c r="U16" s="559"/>
      <c r="V16" s="520"/>
      <c r="W16" s="339"/>
      <c r="X16" s="27"/>
      <c r="Y16" s="358"/>
      <c r="Z16" s="28">
        <f t="shared" si="9"/>
        <v>0</v>
      </c>
      <c r="AA16" s="341"/>
      <c r="AB16" s="24">
        <f t="shared" si="10"/>
        <v>0</v>
      </c>
      <c r="AC16" s="359"/>
      <c r="AD16" s="34"/>
      <c r="AE16" s="339"/>
      <c r="AF16" s="24"/>
      <c r="AG16" s="358"/>
      <c r="AH16" s="39"/>
      <c r="AI16" s="341"/>
      <c r="AJ16" s="24"/>
      <c r="AK16" s="359"/>
      <c r="AL16" s="34"/>
      <c r="AM16" s="338"/>
      <c r="AN16" s="6"/>
      <c r="AO16" s="6"/>
      <c r="AP16" s="6">
        <f t="shared" si="5"/>
        <v>0</v>
      </c>
      <c r="AQ16" s="6"/>
      <c r="AR16" s="6"/>
      <c r="AS16" s="6">
        <f t="shared" si="6"/>
        <v>0</v>
      </c>
      <c r="AT16" s="6"/>
      <c r="AU16" s="6"/>
      <c r="AV16" s="537"/>
      <c r="AW16" s="510"/>
      <c r="AX16" s="510"/>
      <c r="AY16" s="510"/>
      <c r="AZ16" s="511"/>
      <c r="BA16" s="338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2.75" customHeight="1">
      <c r="A17" s="577" t="s">
        <v>23</v>
      </c>
      <c r="B17" s="567"/>
      <c r="C17" s="567"/>
      <c r="D17" s="567"/>
      <c r="E17" s="568"/>
      <c r="F17" s="24">
        <f>+'Daily Report'!P22+'Daily Report'!P26+'Daily Report'!P27</f>
        <v>0</v>
      </c>
      <c r="G17" s="519"/>
      <c r="H17" s="559"/>
      <c r="I17" s="520"/>
      <c r="J17" s="25">
        <f>+F17/F22</f>
        <v>0</v>
      </c>
      <c r="K17" s="339"/>
      <c r="L17" s="37"/>
      <c r="M17" s="25" t="e">
        <f t="shared" si="8"/>
        <v>#DIV/0!</v>
      </c>
      <c r="N17" s="519"/>
      <c r="O17" s="559"/>
      <c r="P17" s="559"/>
      <c r="Q17" s="559"/>
      <c r="R17" s="559"/>
      <c r="S17" s="559"/>
      <c r="T17" s="559"/>
      <c r="U17" s="559"/>
      <c r="V17" s="520"/>
      <c r="W17" s="339"/>
      <c r="X17" s="27">
        <v>0</v>
      </c>
      <c r="Y17" s="358"/>
      <c r="Z17" s="28">
        <f t="shared" si="9"/>
        <v>0</v>
      </c>
      <c r="AA17" s="341"/>
      <c r="AB17" s="24">
        <f t="shared" si="10"/>
        <v>0</v>
      </c>
      <c r="AC17" s="359"/>
      <c r="AD17" s="34"/>
      <c r="AE17" s="339"/>
      <c r="AF17" s="24">
        <v>14522.48</v>
      </c>
      <c r="AG17" s="358"/>
      <c r="AH17" s="39">
        <f>+AF17/AF22</f>
        <v>3.5883196465634641E-2</v>
      </c>
      <c r="AI17" s="341"/>
      <c r="AJ17" s="24">
        <f t="shared" ref="AJ17:AJ18" si="12">+L17-AF17</f>
        <v>-14522.48</v>
      </c>
      <c r="AK17" s="359"/>
      <c r="AL17" s="34"/>
      <c r="AM17" s="338"/>
      <c r="AN17" s="6"/>
      <c r="AO17" s="6"/>
      <c r="AP17" s="6">
        <f t="shared" si="5"/>
        <v>0</v>
      </c>
      <c r="AQ17" s="6"/>
      <c r="AR17" s="6">
        <v>0</v>
      </c>
      <c r="AS17" s="6">
        <f t="shared" si="6"/>
        <v>0</v>
      </c>
      <c r="AT17" s="6">
        <f t="shared" ref="AT17:AT22" si="13">+AS17+AR17</f>
        <v>0</v>
      </c>
      <c r="AU17" s="6"/>
      <c r="AV17" s="537"/>
      <c r="AW17" s="510"/>
      <c r="AX17" s="510"/>
      <c r="AY17" s="510"/>
      <c r="AZ17" s="511"/>
      <c r="BA17" s="338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2.75" customHeight="1">
      <c r="A18" s="578" t="s">
        <v>24</v>
      </c>
      <c r="B18" s="510"/>
      <c r="C18" s="510"/>
      <c r="D18" s="510"/>
      <c r="E18" s="511"/>
      <c r="F18" s="24">
        <f>+'Daily Report'!P35+'Daily Report'!P36</f>
        <v>3095</v>
      </c>
      <c r="G18" s="519"/>
      <c r="H18" s="559"/>
      <c r="I18" s="520"/>
      <c r="J18" s="25">
        <f>+F18/F22</f>
        <v>5.1801226559317334E-2</v>
      </c>
      <c r="K18" s="339"/>
      <c r="L18" s="40"/>
      <c r="M18" s="25" t="e">
        <f t="shared" si="8"/>
        <v>#DIV/0!</v>
      </c>
      <c r="N18" s="519"/>
      <c r="O18" s="559"/>
      <c r="P18" s="559"/>
      <c r="Q18" s="559"/>
      <c r="R18" s="559"/>
      <c r="S18" s="559"/>
      <c r="T18" s="559"/>
      <c r="U18" s="559"/>
      <c r="V18" s="520"/>
      <c r="W18" s="339"/>
      <c r="X18" s="27">
        <v>0</v>
      </c>
      <c r="Y18" s="358"/>
      <c r="Z18" s="28">
        <f t="shared" si="9"/>
        <v>0</v>
      </c>
      <c r="AA18" s="341"/>
      <c r="AB18" s="24">
        <f t="shared" si="10"/>
        <v>0</v>
      </c>
      <c r="AC18" s="359"/>
      <c r="AD18" s="34"/>
      <c r="AE18" s="339"/>
      <c r="AF18" s="24">
        <v>43168</v>
      </c>
      <c r="AG18" s="358"/>
      <c r="AH18" s="41">
        <f>+AF18/AF22</f>
        <v>0.10666262408545348</v>
      </c>
      <c r="AI18" s="341"/>
      <c r="AJ18" s="24">
        <f t="shared" si="12"/>
        <v>-43168</v>
      </c>
      <c r="AK18" s="359"/>
      <c r="AL18" s="34"/>
      <c r="AM18" s="338"/>
      <c r="AN18" s="6"/>
      <c r="AO18" s="6"/>
      <c r="AP18" s="6">
        <f t="shared" si="5"/>
        <v>0</v>
      </c>
      <c r="AQ18" s="6"/>
      <c r="AR18" s="6">
        <v>3267.332142857143</v>
      </c>
      <c r="AS18" s="6">
        <f t="shared" si="6"/>
        <v>0</v>
      </c>
      <c r="AT18" s="6">
        <f t="shared" si="13"/>
        <v>3267.332142857143</v>
      </c>
      <c r="AU18" s="6"/>
      <c r="AV18" s="537"/>
      <c r="AW18" s="510"/>
      <c r="AX18" s="510"/>
      <c r="AY18" s="510"/>
      <c r="AZ18" s="511"/>
      <c r="BA18" s="338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2.75" customHeight="1">
      <c r="A19" s="583" t="s">
        <v>25</v>
      </c>
      <c r="B19" s="526"/>
      <c r="C19" s="526"/>
      <c r="D19" s="526"/>
      <c r="E19" s="527"/>
      <c r="F19" s="24">
        <f>SUM(F13:F18)</f>
        <v>10073.65</v>
      </c>
      <c r="G19" s="519"/>
      <c r="H19" s="559"/>
      <c r="I19" s="520"/>
      <c r="J19" s="25">
        <f>+F19/F22</f>
        <v>0.16860336863627368</v>
      </c>
      <c r="K19" s="339"/>
      <c r="L19" s="43">
        <f>SUM(L13:L18)</f>
        <v>0</v>
      </c>
      <c r="M19" s="25" t="e">
        <f t="shared" si="8"/>
        <v>#DIV/0!</v>
      </c>
      <c r="N19" s="519"/>
      <c r="O19" s="559"/>
      <c r="P19" s="559"/>
      <c r="Q19" s="559"/>
      <c r="R19" s="559"/>
      <c r="S19" s="559"/>
      <c r="T19" s="559"/>
      <c r="U19" s="559"/>
      <c r="V19" s="520"/>
      <c r="W19" s="339"/>
      <c r="X19" s="24">
        <f>SUM(X13:X18)</f>
        <v>0</v>
      </c>
      <c r="Y19" s="358"/>
      <c r="Z19" s="28">
        <f t="shared" si="9"/>
        <v>0</v>
      </c>
      <c r="AA19" s="341"/>
      <c r="AB19" s="24">
        <f>SUM(AB13:AB18)</f>
        <v>0</v>
      </c>
      <c r="AC19" s="359"/>
      <c r="AD19" s="34"/>
      <c r="AE19" s="339"/>
      <c r="AF19" s="24">
        <f>SUM(AF13:AF18)</f>
        <v>176185.87451612903</v>
      </c>
      <c r="AG19" s="358"/>
      <c r="AH19" s="41">
        <f>+AF19/AF22</f>
        <v>0.43533283225261182</v>
      </c>
      <c r="AI19" s="341"/>
      <c r="AJ19" s="24">
        <f>SUM(AJ13:AJ18)</f>
        <v>-176185.87451612903</v>
      </c>
      <c r="AK19" s="359"/>
      <c r="AL19" s="34"/>
      <c r="AM19" s="338"/>
      <c r="AN19" s="6"/>
      <c r="AO19" s="6"/>
      <c r="AP19" s="6">
        <f t="shared" si="5"/>
        <v>0</v>
      </c>
      <c r="AQ19" s="6"/>
      <c r="AR19" s="6">
        <v>19495.004705714284</v>
      </c>
      <c r="AS19" s="6">
        <f t="shared" si="6"/>
        <v>0</v>
      </c>
      <c r="AT19" s="6">
        <f t="shared" si="13"/>
        <v>19495.004705714284</v>
      </c>
      <c r="AU19" s="6"/>
      <c r="AV19" s="537"/>
      <c r="AW19" s="510"/>
      <c r="AX19" s="510"/>
      <c r="AY19" s="510"/>
      <c r="AZ19" s="511"/>
      <c r="BA19" s="338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2.75" customHeight="1">
      <c r="A20" s="584" t="s">
        <v>26</v>
      </c>
      <c r="B20" s="534"/>
      <c r="C20" s="534"/>
      <c r="D20" s="534"/>
      <c r="E20" s="547"/>
      <c r="F20" s="44">
        <f>+'Daily Report'!P14+'Daily Report'!P15</f>
        <v>0</v>
      </c>
      <c r="G20" s="519"/>
      <c r="H20" s="559"/>
      <c r="I20" s="520"/>
      <c r="J20" s="25">
        <f>+F20/F22</f>
        <v>0</v>
      </c>
      <c r="K20" s="339"/>
      <c r="L20" s="45">
        <v>0</v>
      </c>
      <c r="M20" s="25" t="e">
        <f t="shared" si="8"/>
        <v>#DIV/0!</v>
      </c>
      <c r="N20" s="519"/>
      <c r="O20" s="559"/>
      <c r="P20" s="559"/>
      <c r="Q20" s="559"/>
      <c r="R20" s="559"/>
      <c r="S20" s="559"/>
      <c r="T20" s="559"/>
      <c r="U20" s="559"/>
      <c r="V20" s="520"/>
      <c r="W20" s="339"/>
      <c r="X20" s="27"/>
      <c r="Y20" s="358"/>
      <c r="Z20" s="28">
        <f t="shared" si="9"/>
        <v>0</v>
      </c>
      <c r="AA20" s="341"/>
      <c r="AB20" s="24">
        <f t="shared" ref="AB20:AB21" si="14">+L20-X20</f>
        <v>0</v>
      </c>
      <c r="AC20" s="359"/>
      <c r="AD20" s="34"/>
      <c r="AE20" s="339"/>
      <c r="AF20" s="24">
        <v>0</v>
      </c>
      <c r="AG20" s="358"/>
      <c r="AH20" s="38">
        <f>+AF20/AF22</f>
        <v>0</v>
      </c>
      <c r="AI20" s="341"/>
      <c r="AJ20" s="24">
        <f t="shared" ref="AJ20:AJ21" si="15">+L20-AF20</f>
        <v>0</v>
      </c>
      <c r="AK20" s="359"/>
      <c r="AL20" s="34"/>
      <c r="AM20" s="338"/>
      <c r="AN20" s="6"/>
      <c r="AO20" s="6"/>
      <c r="AP20" s="6">
        <f t="shared" si="5"/>
        <v>0</v>
      </c>
      <c r="AQ20" s="6"/>
      <c r="AR20" s="6">
        <v>0</v>
      </c>
      <c r="AS20" s="6">
        <f t="shared" si="6"/>
        <v>0</v>
      </c>
      <c r="AT20" s="6">
        <f t="shared" si="13"/>
        <v>0</v>
      </c>
      <c r="AU20" s="6"/>
      <c r="AV20" s="537"/>
      <c r="AW20" s="510"/>
      <c r="AX20" s="510"/>
      <c r="AY20" s="510"/>
      <c r="AZ20" s="511"/>
      <c r="BA20" s="338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2.75" customHeight="1">
      <c r="A21" s="582" t="s">
        <v>27</v>
      </c>
      <c r="B21" s="510"/>
      <c r="C21" s="510"/>
      <c r="D21" s="510"/>
      <c r="E21" s="511"/>
      <c r="F21" s="46">
        <f>+'Daily Report'!P38+'Daily Report'!P39+'Daily Report'!P40+'Daily Report'!P41+'Daily Report'!P42+'Daily Report'!P43+'Daily Report'!P44+'Daily Report'!P45+'Daily Report'!P46</f>
        <v>144.88999999999999</v>
      </c>
      <c r="G21" s="519"/>
      <c r="H21" s="523"/>
      <c r="I21" s="520"/>
      <c r="J21" s="25">
        <f>+F21/F22</f>
        <v>2.4250338339836795E-3</v>
      </c>
      <c r="K21" s="339"/>
      <c r="L21" s="40">
        <v>0</v>
      </c>
      <c r="M21" s="25" t="e">
        <f t="shared" si="8"/>
        <v>#DIV/0!</v>
      </c>
      <c r="N21" s="519"/>
      <c r="O21" s="523"/>
      <c r="P21" s="523"/>
      <c r="Q21" s="523"/>
      <c r="R21" s="523"/>
      <c r="S21" s="523"/>
      <c r="T21" s="523"/>
      <c r="U21" s="523"/>
      <c r="V21" s="520"/>
      <c r="W21" s="339"/>
      <c r="X21" s="27">
        <v>0</v>
      </c>
      <c r="Y21" s="358"/>
      <c r="Z21" s="28">
        <f t="shared" si="9"/>
        <v>0</v>
      </c>
      <c r="AA21" s="341"/>
      <c r="AB21" s="24">
        <f t="shared" si="14"/>
        <v>0</v>
      </c>
      <c r="AC21" s="359"/>
      <c r="AD21" s="34"/>
      <c r="AE21" s="339"/>
      <c r="AF21" s="24">
        <v>1894</v>
      </c>
      <c r="AG21" s="358"/>
      <c r="AH21" s="47">
        <f>+AF21/AF22</f>
        <v>4.6798325152392715E-3</v>
      </c>
      <c r="AI21" s="341"/>
      <c r="AJ21" s="24">
        <f t="shared" si="15"/>
        <v>-1894</v>
      </c>
      <c r="AK21" s="359"/>
      <c r="AL21" s="34"/>
      <c r="AM21" s="338"/>
      <c r="AN21" s="6"/>
      <c r="AO21" s="6"/>
      <c r="AP21" s="6">
        <f t="shared" si="5"/>
        <v>0</v>
      </c>
      <c r="AQ21" s="6"/>
      <c r="AR21" s="6">
        <v>583.01685714285702</v>
      </c>
      <c r="AS21" s="6">
        <f t="shared" si="6"/>
        <v>0</v>
      </c>
      <c r="AT21" s="6">
        <f t="shared" si="13"/>
        <v>583.01685714285702</v>
      </c>
      <c r="AU21" s="6"/>
      <c r="AV21" s="537"/>
      <c r="AW21" s="510"/>
      <c r="AX21" s="510"/>
      <c r="AY21" s="510"/>
      <c r="AZ21" s="511"/>
      <c r="BA21" s="338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2.75" customHeight="1">
      <c r="A22" s="585" t="s">
        <v>28</v>
      </c>
      <c r="B22" s="586"/>
      <c r="C22" s="586"/>
      <c r="D22" s="586"/>
      <c r="E22" s="587"/>
      <c r="F22" s="48">
        <f>+F11+F19+F20+F21</f>
        <v>59747.62000000001</v>
      </c>
      <c r="G22" s="588"/>
      <c r="H22" s="586"/>
      <c r="I22" s="587"/>
      <c r="J22" s="49">
        <f>+J21+J20+J19+J11</f>
        <v>1</v>
      </c>
      <c r="K22" s="339"/>
      <c r="L22" s="50">
        <f>+L11+L19+L20+L21</f>
        <v>0</v>
      </c>
      <c r="M22" s="51" t="e">
        <f>+M21+M20+M19+M11</f>
        <v>#DIV/0!</v>
      </c>
      <c r="N22" s="525"/>
      <c r="O22" s="526"/>
      <c r="P22" s="526"/>
      <c r="Q22" s="526"/>
      <c r="R22" s="526"/>
      <c r="S22" s="526"/>
      <c r="T22" s="526"/>
      <c r="U22" s="526"/>
      <c r="V22" s="527"/>
      <c r="W22" s="354"/>
      <c r="X22" s="24">
        <f>+X11+X19+X20+X21</f>
        <v>0</v>
      </c>
      <c r="Y22" s="52"/>
      <c r="Z22" s="28">
        <f t="shared" si="9"/>
        <v>0</v>
      </c>
      <c r="AA22" s="341"/>
      <c r="AB22" s="48">
        <f>+AB21+AB20+AB19+AB11</f>
        <v>0</v>
      </c>
      <c r="AC22" s="53"/>
      <c r="AD22" s="54"/>
      <c r="AE22" s="339"/>
      <c r="AF22" s="48">
        <f>+AF11+AF19+AF20+AF21</f>
        <v>404715.33838709677</v>
      </c>
      <c r="AG22" s="53"/>
      <c r="AH22" s="55">
        <f>+AF22/AF22</f>
        <v>1</v>
      </c>
      <c r="AI22" s="341"/>
      <c r="AJ22" s="48">
        <f>+AJ21+AJ20+AJ19+AJ11</f>
        <v>-404715.33838709677</v>
      </c>
      <c r="AK22" s="53"/>
      <c r="AL22" s="54"/>
      <c r="AM22" s="338"/>
      <c r="AN22" s="6"/>
      <c r="AO22" s="6"/>
      <c r="AP22" s="6">
        <f t="shared" si="5"/>
        <v>0</v>
      </c>
      <c r="AQ22" s="6"/>
      <c r="AR22" s="6">
        <v>141594.64065376626</v>
      </c>
      <c r="AS22" s="6">
        <f t="shared" si="6"/>
        <v>0</v>
      </c>
      <c r="AT22" s="6">
        <f t="shared" si="13"/>
        <v>141594.64065376626</v>
      </c>
      <c r="AU22" s="6"/>
      <c r="AV22" s="537"/>
      <c r="AW22" s="510"/>
      <c r="AX22" s="510"/>
      <c r="AY22" s="510"/>
      <c r="AZ22" s="511"/>
      <c r="BA22" s="338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2.75" customHeight="1">
      <c r="A23" s="599"/>
      <c r="B23" s="543"/>
      <c r="C23" s="543"/>
      <c r="D23" s="543"/>
      <c r="E23" s="545"/>
      <c r="F23" s="542" t="s">
        <v>1</v>
      </c>
      <c r="G23" s="543"/>
      <c r="H23" s="543"/>
      <c r="I23" s="543"/>
      <c r="J23" s="545"/>
      <c r="K23" s="339"/>
      <c r="L23" s="542" t="s">
        <v>7</v>
      </c>
      <c r="M23" s="543"/>
      <c r="N23" s="543"/>
      <c r="O23" s="543"/>
      <c r="P23" s="545"/>
      <c r="Q23" s="360"/>
      <c r="R23" s="360"/>
      <c r="S23" s="360"/>
      <c r="T23" s="360"/>
      <c r="U23" s="360"/>
      <c r="V23" s="360"/>
      <c r="W23" s="339"/>
      <c r="X23" s="541" t="s">
        <v>16</v>
      </c>
      <c r="Y23" s="513"/>
      <c r="Z23" s="514"/>
      <c r="AA23" s="341"/>
      <c r="AB23" s="542" t="s">
        <v>9</v>
      </c>
      <c r="AC23" s="543"/>
      <c r="AD23" s="544"/>
      <c r="AE23" s="339"/>
      <c r="AF23" s="542">
        <v>2017</v>
      </c>
      <c r="AG23" s="543"/>
      <c r="AH23" s="545"/>
      <c r="AI23" s="341"/>
      <c r="AJ23" s="542" t="s">
        <v>29</v>
      </c>
      <c r="AK23" s="543"/>
      <c r="AL23" s="544"/>
      <c r="AM23" s="338"/>
      <c r="AN23" s="6"/>
      <c r="AO23" s="6"/>
      <c r="AP23" s="6"/>
      <c r="AQ23" s="6"/>
      <c r="AR23" s="6"/>
      <c r="AS23" s="6"/>
      <c r="AT23" s="6"/>
      <c r="AU23" s="6"/>
      <c r="AV23" s="56"/>
      <c r="AW23" s="56"/>
      <c r="AX23" s="56"/>
      <c r="AY23" s="56"/>
      <c r="AZ23" s="57"/>
      <c r="BA23" s="338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2.75" customHeight="1">
      <c r="A24" s="611" t="s">
        <v>30</v>
      </c>
      <c r="B24" s="526"/>
      <c r="C24" s="526"/>
      <c r="D24" s="526"/>
      <c r="E24" s="527"/>
      <c r="F24" s="58" t="s">
        <v>31</v>
      </c>
      <c r="G24" s="59" t="s">
        <v>32</v>
      </c>
      <c r="H24" s="60" t="s">
        <v>33</v>
      </c>
      <c r="I24" s="61" t="s">
        <v>34</v>
      </c>
      <c r="J24" s="62" t="s">
        <v>35</v>
      </c>
      <c r="K24" s="362"/>
      <c r="L24" s="58" t="s">
        <v>36</v>
      </c>
      <c r="M24" s="60" t="s">
        <v>37</v>
      </c>
      <c r="N24" s="61" t="s">
        <v>38</v>
      </c>
      <c r="O24" s="61" t="s">
        <v>34</v>
      </c>
      <c r="P24" s="62" t="s">
        <v>35</v>
      </c>
      <c r="Q24" s="63" t="s">
        <v>39</v>
      </c>
      <c r="R24" s="63" t="s">
        <v>40</v>
      </c>
      <c r="S24" s="64" t="s">
        <v>41</v>
      </c>
      <c r="T24" s="63" t="s">
        <v>42</v>
      </c>
      <c r="U24" s="63" t="s">
        <v>43</v>
      </c>
      <c r="V24" s="61" t="s">
        <v>44</v>
      </c>
      <c r="W24" s="362"/>
      <c r="X24" s="65" t="s">
        <v>37</v>
      </c>
      <c r="Y24" s="61" t="s">
        <v>34</v>
      </c>
      <c r="Z24" s="62" t="s">
        <v>45</v>
      </c>
      <c r="AA24" s="363"/>
      <c r="AB24" s="58" t="s">
        <v>37</v>
      </c>
      <c r="AC24" s="66" t="s">
        <v>34</v>
      </c>
      <c r="AD24" s="67" t="s">
        <v>45</v>
      </c>
      <c r="AE24" s="362"/>
      <c r="AF24" s="65" t="s">
        <v>37</v>
      </c>
      <c r="AG24" s="61" t="s">
        <v>34</v>
      </c>
      <c r="AH24" s="62" t="s">
        <v>45</v>
      </c>
      <c r="AI24" s="363"/>
      <c r="AJ24" s="58" t="s">
        <v>37</v>
      </c>
      <c r="AK24" s="66" t="s">
        <v>34</v>
      </c>
      <c r="AL24" s="67" t="s">
        <v>45</v>
      </c>
      <c r="AM24" s="364"/>
      <c r="AN24" s="68"/>
      <c r="AO24" s="68"/>
      <c r="AP24" s="68"/>
      <c r="AQ24" s="68"/>
      <c r="AR24" s="68"/>
      <c r="AS24" s="68"/>
      <c r="AT24" s="68"/>
      <c r="AU24" s="68"/>
      <c r="AV24" s="536" t="s">
        <v>3</v>
      </c>
      <c r="AW24" s="526"/>
      <c r="AX24" s="526"/>
      <c r="AY24" s="526"/>
      <c r="AZ24" s="527"/>
      <c r="BA24" s="338"/>
      <c r="BB24" s="6"/>
      <c r="BC24" s="6"/>
      <c r="BD24" s="69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2.75" customHeight="1">
      <c r="A25" s="70" t="s">
        <v>46</v>
      </c>
      <c r="B25" s="365"/>
      <c r="C25" s="365"/>
      <c r="D25" s="365"/>
      <c r="E25" s="366"/>
      <c r="F25" s="367"/>
      <c r="G25" s="367"/>
      <c r="H25" s="368"/>
      <c r="I25" s="367"/>
      <c r="J25" s="368"/>
      <c r="K25" s="71"/>
      <c r="L25" s="367"/>
      <c r="M25" s="368"/>
      <c r="N25" s="367"/>
      <c r="O25" s="367"/>
      <c r="P25" s="368"/>
      <c r="Q25" s="367"/>
      <c r="R25" s="367"/>
      <c r="S25" s="367"/>
      <c r="T25" s="367"/>
      <c r="U25" s="367"/>
      <c r="V25" s="72"/>
      <c r="W25" s="71"/>
      <c r="X25" s="361"/>
      <c r="Y25" s="367"/>
      <c r="Z25" s="368"/>
      <c r="AA25" s="358"/>
      <c r="AB25" s="369"/>
      <c r="AC25" s="370"/>
      <c r="AD25" s="73"/>
      <c r="AE25" s="371"/>
      <c r="AF25" s="369"/>
      <c r="AG25" s="370"/>
      <c r="AH25" s="372"/>
      <c r="AI25" s="358"/>
      <c r="AJ25" s="369"/>
      <c r="AK25" s="370"/>
      <c r="AL25" s="73"/>
      <c r="AM25" s="338"/>
      <c r="AN25" s="6"/>
      <c r="AO25" s="6"/>
      <c r="AP25" s="6"/>
      <c r="AQ25" s="6"/>
      <c r="AR25" s="6"/>
      <c r="AS25" s="6"/>
      <c r="AT25" s="6"/>
      <c r="AU25" s="74"/>
      <c r="AV25" s="537"/>
      <c r="AW25" s="510"/>
      <c r="AX25" s="510"/>
      <c r="AY25" s="510"/>
      <c r="AZ25" s="511"/>
      <c r="BA25" s="338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2.75" customHeight="1">
      <c r="A26" s="612" t="s">
        <v>47</v>
      </c>
      <c r="B26" s="534"/>
      <c r="C26" s="534"/>
      <c r="D26" s="534"/>
      <c r="E26" s="547"/>
      <c r="F26" s="373">
        <v>0</v>
      </c>
      <c r="G26" s="75">
        <v>0</v>
      </c>
      <c r="H26" s="374">
        <f t="shared" ref="H26:H35" si="16">SUM(F26:G26)</f>
        <v>0</v>
      </c>
      <c r="I26" s="375">
        <f t="shared" ref="I26:I35" si="17">H26/$F$6</f>
        <v>0</v>
      </c>
      <c r="J26" s="376">
        <f t="shared" ref="J26:J35" si="18">H26/$F$11</f>
        <v>0</v>
      </c>
      <c r="K26" s="371"/>
      <c r="L26" s="76"/>
      <c r="M26" s="77"/>
      <c r="N26" s="78" t="e">
        <f t="shared" ref="N26:N40" si="19">+L26/$L$6</f>
        <v>#DIV/0!</v>
      </c>
      <c r="O26" s="377" t="e">
        <f t="shared" ref="O26:O39" si="20">M26/$L$6</f>
        <v>#DIV/0!</v>
      </c>
      <c r="P26" s="376" t="e">
        <f t="shared" ref="P26:P39" si="21">M26/$L$11</f>
        <v>#DIV/0!</v>
      </c>
      <c r="Q26" s="79">
        <f t="shared" ref="Q26:Q40" si="22">IFERROR(M26/L26,0)</f>
        <v>0</v>
      </c>
      <c r="R26" s="80"/>
      <c r="S26" s="81">
        <v>0</v>
      </c>
      <c r="T26" s="82">
        <f t="shared" ref="T26:T39" si="23">$U$1*Q26*S26</f>
        <v>0</v>
      </c>
      <c r="U26" s="83">
        <f t="shared" ref="U26:U39" si="24">M26-T26</f>
        <v>0</v>
      </c>
      <c r="V26" s="84"/>
      <c r="W26" s="371"/>
      <c r="X26" s="378">
        <v>0</v>
      </c>
      <c r="Y26" s="75">
        <f t="shared" ref="Y26:Y40" si="25">IF(X26,X26/$X$6,0)</f>
        <v>0</v>
      </c>
      <c r="Z26" s="376">
        <f t="shared" ref="Z26:Z40" si="26">IF(X26,X26/$X$11,0)</f>
        <v>0</v>
      </c>
      <c r="AA26" s="358"/>
      <c r="AB26" s="85">
        <f t="shared" ref="AB26:AB35" si="27">+M26-X26</f>
        <v>0</v>
      </c>
      <c r="AC26" s="75" t="e">
        <f t="shared" ref="AC26:AD26" si="28">+O26-Y26</f>
        <v>#DIV/0!</v>
      </c>
      <c r="AD26" s="86" t="e">
        <f t="shared" si="28"/>
        <v>#DIV/0!</v>
      </c>
      <c r="AE26" s="87"/>
      <c r="AF26" s="85">
        <f>13404.28+231.98</f>
        <v>13636.26</v>
      </c>
      <c r="AG26" s="75">
        <f t="shared" ref="AG26:AG35" si="29">+AF26/$AF$6</f>
        <v>8.319865771812081</v>
      </c>
      <c r="AH26" s="376">
        <f t="shared" ref="AH26:AH35" si="30">+AF26/$AF$11</f>
        <v>6.0168253313451624E-2</v>
      </c>
      <c r="AI26" s="88"/>
      <c r="AJ26" s="85">
        <f t="shared" ref="AJ26:AJ35" si="31">+M26-AF26</f>
        <v>-13636.26</v>
      </c>
      <c r="AK26" s="75" t="e">
        <f t="shared" ref="AK26:AL26" si="32">+O26-AG26</f>
        <v>#DIV/0!</v>
      </c>
      <c r="AL26" s="86" t="e">
        <f t="shared" si="32"/>
        <v>#DIV/0!</v>
      </c>
      <c r="AM26" s="338"/>
      <c r="AN26" s="6"/>
      <c r="AO26" s="6"/>
      <c r="AP26" s="6">
        <f t="shared" ref="AP26:AP35" si="33">+X26/14*31</f>
        <v>0</v>
      </c>
      <c r="AQ26" s="6"/>
      <c r="AR26" s="6">
        <v>3073.8410958904105</v>
      </c>
      <c r="AS26" s="6">
        <f t="shared" ref="AS26:AS35" si="34">+X26/14*10</f>
        <v>0</v>
      </c>
      <c r="AT26" s="6">
        <f t="shared" ref="AT26:AT35" si="35">+AS26+AR26</f>
        <v>3073.8410958904105</v>
      </c>
      <c r="AU26" s="74"/>
      <c r="AV26" s="538"/>
      <c r="AW26" s="539"/>
      <c r="AX26" s="539"/>
      <c r="AY26" s="539"/>
      <c r="AZ26" s="540"/>
      <c r="BA26" s="338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2.75" customHeight="1">
      <c r="A27" s="570" t="s">
        <v>48</v>
      </c>
      <c r="B27" s="567"/>
      <c r="C27" s="567"/>
      <c r="D27" s="567"/>
      <c r="E27" s="568"/>
      <c r="F27" s="379">
        <v>0</v>
      </c>
      <c r="G27" s="75">
        <v>0</v>
      </c>
      <c r="H27" s="374">
        <f t="shared" si="16"/>
        <v>0</v>
      </c>
      <c r="I27" s="375">
        <f t="shared" si="17"/>
        <v>0</v>
      </c>
      <c r="J27" s="376">
        <f t="shared" si="18"/>
        <v>0</v>
      </c>
      <c r="K27" s="371"/>
      <c r="L27" s="89"/>
      <c r="M27" s="77"/>
      <c r="N27" s="78" t="e">
        <f t="shared" si="19"/>
        <v>#DIV/0!</v>
      </c>
      <c r="O27" s="377" t="e">
        <f t="shared" si="20"/>
        <v>#DIV/0!</v>
      </c>
      <c r="P27" s="376" t="e">
        <f t="shared" si="21"/>
        <v>#DIV/0!</v>
      </c>
      <c r="Q27" s="79">
        <f t="shared" si="22"/>
        <v>0</v>
      </c>
      <c r="R27" s="90"/>
      <c r="S27" s="91">
        <v>0</v>
      </c>
      <c r="T27" s="82">
        <f t="shared" si="23"/>
        <v>0</v>
      </c>
      <c r="U27" s="83">
        <f t="shared" si="24"/>
        <v>0</v>
      </c>
      <c r="V27" s="84"/>
      <c r="W27" s="371"/>
      <c r="X27" s="378">
        <v>0</v>
      </c>
      <c r="Y27" s="75">
        <f t="shared" si="25"/>
        <v>0</v>
      </c>
      <c r="Z27" s="376">
        <f t="shared" si="26"/>
        <v>0</v>
      </c>
      <c r="AA27" s="358"/>
      <c r="AB27" s="85">
        <f t="shared" si="27"/>
        <v>0</v>
      </c>
      <c r="AC27" s="75" t="e">
        <f t="shared" ref="AC27:AD27" si="36">+O27-Y27</f>
        <v>#DIV/0!</v>
      </c>
      <c r="AD27" s="86" t="e">
        <f t="shared" si="36"/>
        <v>#DIV/0!</v>
      </c>
      <c r="AE27" s="371"/>
      <c r="AF27" s="85">
        <f t="shared" ref="AF27:AF28" si="37">2556.26+1385.97+207.9</f>
        <v>4150.13</v>
      </c>
      <c r="AG27" s="75">
        <f t="shared" si="29"/>
        <v>2.5321110433190972</v>
      </c>
      <c r="AH27" s="376">
        <f t="shared" si="30"/>
        <v>1.8311917866317817E-2</v>
      </c>
      <c r="AI27" s="358"/>
      <c r="AJ27" s="85">
        <f t="shared" si="31"/>
        <v>-4150.13</v>
      </c>
      <c r="AK27" s="75" t="e">
        <f t="shared" ref="AK27:AL27" si="38">+O27-AG27</f>
        <v>#DIV/0!</v>
      </c>
      <c r="AL27" s="86" t="e">
        <f t="shared" si="38"/>
        <v>#DIV/0!</v>
      </c>
      <c r="AM27" s="338"/>
      <c r="AN27" s="6"/>
      <c r="AO27" s="6"/>
      <c r="AP27" s="6">
        <f t="shared" si="33"/>
        <v>0</v>
      </c>
      <c r="AQ27" s="6"/>
      <c r="AR27" s="6">
        <v>1342.0273972602736</v>
      </c>
      <c r="AS27" s="6">
        <f t="shared" si="34"/>
        <v>0</v>
      </c>
      <c r="AT27" s="6">
        <f t="shared" si="35"/>
        <v>1342.0273972602736</v>
      </c>
      <c r="AU27" s="74"/>
      <c r="AV27" s="537"/>
      <c r="AW27" s="510"/>
      <c r="AX27" s="510"/>
      <c r="AY27" s="510"/>
      <c r="AZ27" s="511"/>
      <c r="BA27" s="338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2.75" customHeight="1">
      <c r="A28" s="570" t="s">
        <v>49</v>
      </c>
      <c r="B28" s="567"/>
      <c r="C28" s="567"/>
      <c r="D28" s="567"/>
      <c r="E28" s="568"/>
      <c r="F28" s="379">
        <v>0</v>
      </c>
      <c r="G28" s="75">
        <v>0</v>
      </c>
      <c r="H28" s="374">
        <f t="shared" si="16"/>
        <v>0</v>
      </c>
      <c r="I28" s="375">
        <f t="shared" si="17"/>
        <v>0</v>
      </c>
      <c r="J28" s="376">
        <f t="shared" si="18"/>
        <v>0</v>
      </c>
      <c r="K28" s="371"/>
      <c r="L28" s="89"/>
      <c r="M28" s="77"/>
      <c r="N28" s="78" t="e">
        <f t="shared" si="19"/>
        <v>#DIV/0!</v>
      </c>
      <c r="O28" s="377" t="e">
        <f t="shared" si="20"/>
        <v>#DIV/0!</v>
      </c>
      <c r="P28" s="376" t="e">
        <f t="shared" si="21"/>
        <v>#DIV/0!</v>
      </c>
      <c r="Q28" s="79">
        <f t="shared" si="22"/>
        <v>0</v>
      </c>
      <c r="R28" s="90"/>
      <c r="S28" s="91">
        <v>0</v>
      </c>
      <c r="T28" s="82">
        <f t="shared" si="23"/>
        <v>0</v>
      </c>
      <c r="U28" s="83">
        <f t="shared" si="24"/>
        <v>0</v>
      </c>
      <c r="V28" s="84"/>
      <c r="W28" s="371"/>
      <c r="X28" s="378">
        <v>0</v>
      </c>
      <c r="Y28" s="75">
        <f t="shared" si="25"/>
        <v>0</v>
      </c>
      <c r="Z28" s="376">
        <f t="shared" si="26"/>
        <v>0</v>
      </c>
      <c r="AA28" s="358"/>
      <c r="AB28" s="85">
        <f t="shared" si="27"/>
        <v>0</v>
      </c>
      <c r="AC28" s="75" t="e">
        <f t="shared" ref="AC28:AD28" si="39">+O28-Y28</f>
        <v>#DIV/0!</v>
      </c>
      <c r="AD28" s="86" t="e">
        <f t="shared" si="39"/>
        <v>#DIV/0!</v>
      </c>
      <c r="AE28" s="371"/>
      <c r="AF28" s="85">
        <f t="shared" si="37"/>
        <v>4150.13</v>
      </c>
      <c r="AG28" s="75">
        <f t="shared" si="29"/>
        <v>2.5321110433190972</v>
      </c>
      <c r="AH28" s="376">
        <f t="shared" si="30"/>
        <v>1.8311917866317817E-2</v>
      </c>
      <c r="AI28" s="358"/>
      <c r="AJ28" s="85">
        <f t="shared" si="31"/>
        <v>-4150.13</v>
      </c>
      <c r="AK28" s="75" t="e">
        <f t="shared" ref="AK28:AL28" si="40">+O28-AG28</f>
        <v>#DIV/0!</v>
      </c>
      <c r="AL28" s="86" t="e">
        <f t="shared" si="40"/>
        <v>#DIV/0!</v>
      </c>
      <c r="AM28" s="338"/>
      <c r="AN28" s="6"/>
      <c r="AO28" s="6"/>
      <c r="AP28" s="6">
        <f t="shared" si="33"/>
        <v>0</v>
      </c>
      <c r="AQ28" s="6"/>
      <c r="AR28" s="6">
        <v>1342.0273972602736</v>
      </c>
      <c r="AS28" s="6">
        <f t="shared" si="34"/>
        <v>0</v>
      </c>
      <c r="AT28" s="6">
        <f t="shared" si="35"/>
        <v>1342.0273972602736</v>
      </c>
      <c r="AU28" s="74"/>
      <c r="AV28" s="537"/>
      <c r="AW28" s="510"/>
      <c r="AX28" s="510"/>
      <c r="AY28" s="510"/>
      <c r="AZ28" s="511"/>
      <c r="BA28" s="338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2.75" customHeight="1">
      <c r="A29" s="570" t="s">
        <v>50</v>
      </c>
      <c r="B29" s="567"/>
      <c r="C29" s="567"/>
      <c r="D29" s="567"/>
      <c r="E29" s="568"/>
      <c r="F29" s="379">
        <v>0</v>
      </c>
      <c r="G29" s="92">
        <v>0</v>
      </c>
      <c r="H29" s="374">
        <f t="shared" si="16"/>
        <v>0</v>
      </c>
      <c r="I29" s="375">
        <f t="shared" si="17"/>
        <v>0</v>
      </c>
      <c r="J29" s="376">
        <f t="shared" si="18"/>
        <v>0</v>
      </c>
      <c r="K29" s="371"/>
      <c r="L29" s="89"/>
      <c r="M29" s="77"/>
      <c r="N29" s="78" t="e">
        <f t="shared" si="19"/>
        <v>#DIV/0!</v>
      </c>
      <c r="O29" s="377" t="e">
        <f t="shared" si="20"/>
        <v>#DIV/0!</v>
      </c>
      <c r="P29" s="376" t="e">
        <f t="shared" si="21"/>
        <v>#DIV/0!</v>
      </c>
      <c r="Q29" s="79">
        <f t="shared" si="22"/>
        <v>0</v>
      </c>
      <c r="R29" s="90"/>
      <c r="S29" s="91">
        <v>0</v>
      </c>
      <c r="T29" s="82">
        <f t="shared" si="23"/>
        <v>0</v>
      </c>
      <c r="U29" s="83">
        <f t="shared" si="24"/>
        <v>0</v>
      </c>
      <c r="V29" s="84"/>
      <c r="W29" s="371"/>
      <c r="X29" s="378">
        <v>0</v>
      </c>
      <c r="Y29" s="75">
        <f t="shared" si="25"/>
        <v>0</v>
      </c>
      <c r="Z29" s="376">
        <f t="shared" si="26"/>
        <v>0</v>
      </c>
      <c r="AA29" s="358"/>
      <c r="AB29" s="85">
        <f t="shared" si="27"/>
        <v>0</v>
      </c>
      <c r="AC29" s="75" t="e">
        <f t="shared" ref="AC29:AD29" si="41">+O29-Y29</f>
        <v>#DIV/0!</v>
      </c>
      <c r="AD29" s="86" t="e">
        <f t="shared" si="41"/>
        <v>#DIV/0!</v>
      </c>
      <c r="AE29" s="371"/>
      <c r="AF29" s="85">
        <f t="shared" ref="AF29:AF32" si="42">2816.84+127.46+3127.44</f>
        <v>6071.74</v>
      </c>
      <c r="AG29" s="75">
        <f t="shared" si="29"/>
        <v>3.7045393532641855</v>
      </c>
      <c r="AH29" s="376">
        <f t="shared" si="30"/>
        <v>2.6790776237283296E-2</v>
      </c>
      <c r="AI29" s="358"/>
      <c r="AJ29" s="85">
        <f t="shared" si="31"/>
        <v>-6071.74</v>
      </c>
      <c r="AK29" s="75" t="e">
        <f t="shared" ref="AK29:AL29" si="43">+O29-AG29</f>
        <v>#DIV/0!</v>
      </c>
      <c r="AL29" s="86" t="e">
        <f t="shared" si="43"/>
        <v>#DIV/0!</v>
      </c>
      <c r="AM29" s="338"/>
      <c r="AN29" s="6"/>
      <c r="AO29" s="6"/>
      <c r="AP29" s="6">
        <f t="shared" si="33"/>
        <v>0</v>
      </c>
      <c r="AQ29" s="6"/>
      <c r="AR29" s="6">
        <v>1245.4926027397257</v>
      </c>
      <c r="AS29" s="6">
        <f t="shared" si="34"/>
        <v>0</v>
      </c>
      <c r="AT29" s="6">
        <f t="shared" si="35"/>
        <v>1245.4926027397257</v>
      </c>
      <c r="AU29" s="74"/>
      <c r="AV29" s="537"/>
      <c r="AW29" s="510"/>
      <c r="AX29" s="510"/>
      <c r="AY29" s="510"/>
      <c r="AZ29" s="511"/>
      <c r="BA29" s="338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2.75" customHeight="1">
      <c r="A30" s="570" t="s">
        <v>51</v>
      </c>
      <c r="B30" s="567"/>
      <c r="C30" s="567"/>
      <c r="D30" s="567"/>
      <c r="E30" s="568"/>
      <c r="F30" s="379">
        <v>0</v>
      </c>
      <c r="G30" s="92">
        <v>0</v>
      </c>
      <c r="H30" s="374">
        <f t="shared" si="16"/>
        <v>0</v>
      </c>
      <c r="I30" s="375">
        <f t="shared" si="17"/>
        <v>0</v>
      </c>
      <c r="J30" s="376">
        <f t="shared" si="18"/>
        <v>0</v>
      </c>
      <c r="K30" s="371"/>
      <c r="L30" s="89"/>
      <c r="M30" s="77"/>
      <c r="N30" s="78" t="e">
        <f t="shared" si="19"/>
        <v>#DIV/0!</v>
      </c>
      <c r="O30" s="377" t="e">
        <f t="shared" si="20"/>
        <v>#DIV/0!</v>
      </c>
      <c r="P30" s="376" t="e">
        <f t="shared" si="21"/>
        <v>#DIV/0!</v>
      </c>
      <c r="Q30" s="79">
        <f t="shared" si="22"/>
        <v>0</v>
      </c>
      <c r="R30" s="90"/>
      <c r="S30" s="91">
        <v>0</v>
      </c>
      <c r="T30" s="82">
        <f t="shared" si="23"/>
        <v>0</v>
      </c>
      <c r="U30" s="83">
        <f t="shared" si="24"/>
        <v>0</v>
      </c>
      <c r="V30" s="84"/>
      <c r="W30" s="371"/>
      <c r="X30" s="378">
        <v>0</v>
      </c>
      <c r="Y30" s="75">
        <f t="shared" si="25"/>
        <v>0</v>
      </c>
      <c r="Z30" s="376">
        <f t="shared" si="26"/>
        <v>0</v>
      </c>
      <c r="AA30" s="358"/>
      <c r="AB30" s="85">
        <f t="shared" si="27"/>
        <v>0</v>
      </c>
      <c r="AC30" s="75" t="e">
        <f t="shared" ref="AC30:AD30" si="44">+O30-Y30</f>
        <v>#DIV/0!</v>
      </c>
      <c r="AD30" s="86" t="e">
        <f t="shared" si="44"/>
        <v>#DIV/0!</v>
      </c>
      <c r="AE30" s="371"/>
      <c r="AF30" s="85">
        <f t="shared" si="42"/>
        <v>6071.74</v>
      </c>
      <c r="AG30" s="75">
        <f t="shared" si="29"/>
        <v>3.7045393532641855</v>
      </c>
      <c r="AH30" s="376">
        <f t="shared" si="30"/>
        <v>2.6790776237283296E-2</v>
      </c>
      <c r="AI30" s="358"/>
      <c r="AJ30" s="85">
        <f t="shared" si="31"/>
        <v>-6071.74</v>
      </c>
      <c r="AK30" s="75" t="e">
        <f t="shared" ref="AK30:AL30" si="45">+O30-AG30</f>
        <v>#DIV/0!</v>
      </c>
      <c r="AL30" s="86" t="e">
        <f t="shared" si="45"/>
        <v>#DIV/0!</v>
      </c>
      <c r="AM30" s="338"/>
      <c r="AN30" s="6"/>
      <c r="AO30" s="6"/>
      <c r="AP30" s="6">
        <f t="shared" si="33"/>
        <v>0</v>
      </c>
      <c r="AQ30" s="6"/>
      <c r="AR30" s="6">
        <v>1245.4926027397257</v>
      </c>
      <c r="AS30" s="6">
        <f t="shared" si="34"/>
        <v>0</v>
      </c>
      <c r="AT30" s="6">
        <f t="shared" si="35"/>
        <v>1245.4926027397257</v>
      </c>
      <c r="AU30" s="74"/>
      <c r="AV30" s="537"/>
      <c r="AW30" s="510"/>
      <c r="AX30" s="510"/>
      <c r="AY30" s="510"/>
      <c r="AZ30" s="511"/>
      <c r="BA30" s="338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2.75" customHeight="1">
      <c r="A31" s="570" t="s">
        <v>52</v>
      </c>
      <c r="B31" s="567"/>
      <c r="C31" s="567"/>
      <c r="D31" s="567"/>
      <c r="E31" s="568"/>
      <c r="F31" s="379">
        <v>0</v>
      </c>
      <c r="G31" s="92">
        <v>0</v>
      </c>
      <c r="H31" s="374">
        <f t="shared" si="16"/>
        <v>0</v>
      </c>
      <c r="I31" s="375">
        <f t="shared" si="17"/>
        <v>0</v>
      </c>
      <c r="J31" s="376">
        <f t="shared" si="18"/>
        <v>0</v>
      </c>
      <c r="K31" s="371"/>
      <c r="L31" s="89"/>
      <c r="M31" s="77"/>
      <c r="N31" s="78" t="e">
        <f t="shared" si="19"/>
        <v>#DIV/0!</v>
      </c>
      <c r="O31" s="377" t="e">
        <f t="shared" si="20"/>
        <v>#DIV/0!</v>
      </c>
      <c r="P31" s="376" t="e">
        <f t="shared" si="21"/>
        <v>#DIV/0!</v>
      </c>
      <c r="Q31" s="79">
        <f t="shared" si="22"/>
        <v>0</v>
      </c>
      <c r="R31" s="90"/>
      <c r="S31" s="91">
        <v>0</v>
      </c>
      <c r="T31" s="82">
        <f>$U$1*Q31*S31</f>
        <v>0</v>
      </c>
      <c r="U31" s="83">
        <f t="shared" si="24"/>
        <v>0</v>
      </c>
      <c r="V31" s="84"/>
      <c r="W31" s="371"/>
      <c r="X31" s="378"/>
      <c r="Y31" s="75">
        <f t="shared" si="25"/>
        <v>0</v>
      </c>
      <c r="Z31" s="376">
        <f t="shared" si="26"/>
        <v>0</v>
      </c>
      <c r="AA31" s="358"/>
      <c r="AB31" s="85">
        <f t="shared" si="27"/>
        <v>0</v>
      </c>
      <c r="AC31" s="75" t="e">
        <f t="shared" ref="AC31:AD31" si="46">+O31-Y31</f>
        <v>#DIV/0!</v>
      </c>
      <c r="AD31" s="86" t="e">
        <f t="shared" si="46"/>
        <v>#DIV/0!</v>
      </c>
      <c r="AE31" s="371"/>
      <c r="AF31" s="85">
        <f t="shared" si="42"/>
        <v>6071.74</v>
      </c>
      <c r="AG31" s="75">
        <f t="shared" si="29"/>
        <v>3.7045393532641855</v>
      </c>
      <c r="AH31" s="376">
        <f t="shared" si="30"/>
        <v>2.6790776237283296E-2</v>
      </c>
      <c r="AI31" s="358"/>
      <c r="AJ31" s="85">
        <f t="shared" si="31"/>
        <v>-6071.74</v>
      </c>
      <c r="AK31" s="75" t="e">
        <f t="shared" ref="AK31:AL31" si="47">+O31-AG31</f>
        <v>#DIV/0!</v>
      </c>
      <c r="AL31" s="86" t="e">
        <f t="shared" si="47"/>
        <v>#DIV/0!</v>
      </c>
      <c r="AM31" s="338"/>
      <c r="AN31" s="6"/>
      <c r="AO31" s="6"/>
      <c r="AP31" s="6">
        <f t="shared" si="33"/>
        <v>0</v>
      </c>
      <c r="AQ31" s="6"/>
      <c r="AR31" s="6">
        <v>1245.4926027397257</v>
      </c>
      <c r="AS31" s="6">
        <f t="shared" si="34"/>
        <v>0</v>
      </c>
      <c r="AT31" s="6">
        <f t="shared" si="35"/>
        <v>1245.4926027397257</v>
      </c>
      <c r="AU31" s="74"/>
      <c r="AV31" s="537"/>
      <c r="AW31" s="510"/>
      <c r="AX31" s="510"/>
      <c r="AY31" s="510"/>
      <c r="AZ31" s="511"/>
      <c r="BA31" s="338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2.75" customHeight="1">
      <c r="A32" s="570" t="s">
        <v>53</v>
      </c>
      <c r="B32" s="567"/>
      <c r="C32" s="567"/>
      <c r="D32" s="567"/>
      <c r="E32" s="568"/>
      <c r="F32" s="379">
        <v>0</v>
      </c>
      <c r="G32" s="92">
        <v>0</v>
      </c>
      <c r="H32" s="374">
        <f t="shared" si="16"/>
        <v>0</v>
      </c>
      <c r="I32" s="375">
        <f t="shared" si="17"/>
        <v>0</v>
      </c>
      <c r="J32" s="376">
        <f t="shared" si="18"/>
        <v>0</v>
      </c>
      <c r="K32" s="371"/>
      <c r="L32" s="93"/>
      <c r="M32" s="77"/>
      <c r="N32" s="78" t="e">
        <f t="shared" si="19"/>
        <v>#DIV/0!</v>
      </c>
      <c r="O32" s="377" t="e">
        <f t="shared" si="20"/>
        <v>#DIV/0!</v>
      </c>
      <c r="P32" s="376" t="e">
        <f t="shared" si="21"/>
        <v>#DIV/0!</v>
      </c>
      <c r="Q32" s="79">
        <f t="shared" si="22"/>
        <v>0</v>
      </c>
      <c r="R32" s="90"/>
      <c r="S32" s="91">
        <v>0</v>
      </c>
      <c r="T32" s="82">
        <f>$U$1*Q32*S32</f>
        <v>0</v>
      </c>
      <c r="U32" s="83">
        <f t="shared" si="24"/>
        <v>0</v>
      </c>
      <c r="V32" s="84"/>
      <c r="W32" s="371"/>
      <c r="X32" s="378"/>
      <c r="Y32" s="75">
        <f t="shared" si="25"/>
        <v>0</v>
      </c>
      <c r="Z32" s="376">
        <f t="shared" si="26"/>
        <v>0</v>
      </c>
      <c r="AA32" s="358"/>
      <c r="AB32" s="85">
        <f t="shared" si="27"/>
        <v>0</v>
      </c>
      <c r="AC32" s="75" t="e">
        <f t="shared" ref="AC32:AD32" si="48">+O32-Y32</f>
        <v>#DIV/0!</v>
      </c>
      <c r="AD32" s="86" t="e">
        <f t="shared" si="48"/>
        <v>#DIV/0!</v>
      </c>
      <c r="AE32" s="371"/>
      <c r="AF32" s="85">
        <f t="shared" si="42"/>
        <v>6071.74</v>
      </c>
      <c r="AG32" s="75">
        <f t="shared" si="29"/>
        <v>3.7045393532641855</v>
      </c>
      <c r="AH32" s="376">
        <f t="shared" si="30"/>
        <v>2.6790776237283296E-2</v>
      </c>
      <c r="AI32" s="358"/>
      <c r="AJ32" s="85">
        <f t="shared" si="31"/>
        <v>-6071.74</v>
      </c>
      <c r="AK32" s="75" t="e">
        <f t="shared" ref="AK32:AL32" si="49">+O32-AG32</f>
        <v>#DIV/0!</v>
      </c>
      <c r="AL32" s="86" t="e">
        <f t="shared" si="49"/>
        <v>#DIV/0!</v>
      </c>
      <c r="AM32" s="338"/>
      <c r="AN32" s="6"/>
      <c r="AO32" s="6"/>
      <c r="AP32" s="6">
        <f t="shared" si="33"/>
        <v>0</v>
      </c>
      <c r="AQ32" s="6"/>
      <c r="AR32" s="6">
        <v>1245.4926027397257</v>
      </c>
      <c r="AS32" s="6">
        <f t="shared" si="34"/>
        <v>0</v>
      </c>
      <c r="AT32" s="6">
        <f t="shared" si="35"/>
        <v>1245.4926027397257</v>
      </c>
      <c r="AU32" s="74"/>
      <c r="AV32" s="537"/>
      <c r="AW32" s="510"/>
      <c r="AX32" s="510"/>
      <c r="AY32" s="510"/>
      <c r="AZ32" s="511"/>
      <c r="BA32" s="338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2.75" customHeight="1">
      <c r="A33" s="570" t="s">
        <v>54</v>
      </c>
      <c r="B33" s="567"/>
      <c r="C33" s="567"/>
      <c r="D33" s="567"/>
      <c r="E33" s="568"/>
      <c r="F33" s="379">
        <v>0</v>
      </c>
      <c r="G33" s="75">
        <v>0</v>
      </c>
      <c r="H33" s="374">
        <f t="shared" si="16"/>
        <v>0</v>
      </c>
      <c r="I33" s="375">
        <f t="shared" si="17"/>
        <v>0</v>
      </c>
      <c r="J33" s="376">
        <f t="shared" si="18"/>
        <v>0</v>
      </c>
      <c r="K33" s="371"/>
      <c r="L33" s="89"/>
      <c r="M33" s="77"/>
      <c r="N33" s="78" t="e">
        <f t="shared" si="19"/>
        <v>#DIV/0!</v>
      </c>
      <c r="O33" s="377" t="e">
        <f t="shared" si="20"/>
        <v>#DIV/0!</v>
      </c>
      <c r="P33" s="376" t="e">
        <f t="shared" si="21"/>
        <v>#DIV/0!</v>
      </c>
      <c r="Q33" s="79">
        <f t="shared" si="22"/>
        <v>0</v>
      </c>
      <c r="R33" s="90"/>
      <c r="S33" s="91">
        <v>0</v>
      </c>
      <c r="T33" s="82">
        <f t="shared" si="23"/>
        <v>0</v>
      </c>
      <c r="U33" s="83">
        <f t="shared" si="24"/>
        <v>0</v>
      </c>
      <c r="V33" s="84"/>
      <c r="W33" s="371"/>
      <c r="X33" s="378"/>
      <c r="Y33" s="75">
        <f t="shared" si="25"/>
        <v>0</v>
      </c>
      <c r="Z33" s="376">
        <f t="shared" si="26"/>
        <v>0</v>
      </c>
      <c r="AA33" s="358"/>
      <c r="AB33" s="85">
        <f t="shared" si="27"/>
        <v>0</v>
      </c>
      <c r="AC33" s="75" t="e">
        <f t="shared" ref="AC33:AD33" si="50">+O33-Y33</f>
        <v>#DIV/0!</v>
      </c>
      <c r="AD33" s="86" t="e">
        <f t="shared" si="50"/>
        <v>#DIV/0!</v>
      </c>
      <c r="AE33" s="371"/>
      <c r="AF33" s="85">
        <v>3898</v>
      </c>
      <c r="AG33" s="75">
        <f t="shared" si="29"/>
        <v>2.3782794386821231</v>
      </c>
      <c r="AH33" s="376">
        <f t="shared" si="30"/>
        <v>1.7199426486135819E-2</v>
      </c>
      <c r="AI33" s="358"/>
      <c r="AJ33" s="85">
        <f t="shared" si="31"/>
        <v>-3898</v>
      </c>
      <c r="AK33" s="75" t="e">
        <f t="shared" ref="AK33:AL33" si="51">+O33-AG33</f>
        <v>#DIV/0!</v>
      </c>
      <c r="AL33" s="86" t="e">
        <f t="shared" si="51"/>
        <v>#DIV/0!</v>
      </c>
      <c r="AM33" s="338"/>
      <c r="AN33" s="6"/>
      <c r="AO33" s="6"/>
      <c r="AP33" s="6">
        <f t="shared" si="33"/>
        <v>0</v>
      </c>
      <c r="AQ33" s="6"/>
      <c r="AR33" s="6">
        <v>942.9041095890409</v>
      </c>
      <c r="AS33" s="6">
        <f t="shared" si="34"/>
        <v>0</v>
      </c>
      <c r="AT33" s="6">
        <f t="shared" si="35"/>
        <v>942.9041095890409</v>
      </c>
      <c r="AU33" s="74"/>
      <c r="AV33" s="537"/>
      <c r="AW33" s="510"/>
      <c r="AX33" s="510"/>
      <c r="AY33" s="510"/>
      <c r="AZ33" s="511"/>
      <c r="BA33" s="338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2.75" customHeight="1">
      <c r="A34" s="570" t="s">
        <v>55</v>
      </c>
      <c r="B34" s="567"/>
      <c r="C34" s="567"/>
      <c r="D34" s="567"/>
      <c r="E34" s="568"/>
      <c r="F34" s="379">
        <v>0</v>
      </c>
      <c r="G34" s="75">
        <v>0</v>
      </c>
      <c r="H34" s="374">
        <f t="shared" si="16"/>
        <v>0</v>
      </c>
      <c r="I34" s="375">
        <f t="shared" si="17"/>
        <v>0</v>
      </c>
      <c r="J34" s="376">
        <f t="shared" si="18"/>
        <v>0</v>
      </c>
      <c r="K34" s="371"/>
      <c r="L34" s="89"/>
      <c r="M34" s="77"/>
      <c r="N34" s="78" t="e">
        <f t="shared" si="19"/>
        <v>#DIV/0!</v>
      </c>
      <c r="O34" s="377" t="e">
        <f t="shared" si="20"/>
        <v>#DIV/0!</v>
      </c>
      <c r="P34" s="376" t="e">
        <f t="shared" si="21"/>
        <v>#DIV/0!</v>
      </c>
      <c r="Q34" s="79">
        <f t="shared" si="22"/>
        <v>0</v>
      </c>
      <c r="R34" s="90"/>
      <c r="S34" s="91">
        <v>0</v>
      </c>
      <c r="T34" s="82">
        <f t="shared" si="23"/>
        <v>0</v>
      </c>
      <c r="U34" s="83">
        <f t="shared" si="24"/>
        <v>0</v>
      </c>
      <c r="V34" s="84"/>
      <c r="W34" s="371"/>
      <c r="X34" s="378">
        <v>0</v>
      </c>
      <c r="Y34" s="75">
        <f t="shared" si="25"/>
        <v>0</v>
      </c>
      <c r="Z34" s="376">
        <f t="shared" si="26"/>
        <v>0</v>
      </c>
      <c r="AA34" s="358"/>
      <c r="AB34" s="85">
        <f t="shared" si="27"/>
        <v>0</v>
      </c>
      <c r="AC34" s="75" t="e">
        <f t="shared" ref="AC34:AD34" si="52">+O34-Y34</f>
        <v>#DIV/0!</v>
      </c>
      <c r="AD34" s="86" t="e">
        <f t="shared" si="52"/>
        <v>#DIV/0!</v>
      </c>
      <c r="AE34" s="371"/>
      <c r="AF34" s="85">
        <f>1948.8+250.46</f>
        <v>2199.2599999999998</v>
      </c>
      <c r="AG34" s="75">
        <f t="shared" si="29"/>
        <v>1.3418303843807198</v>
      </c>
      <c r="AH34" s="376">
        <f t="shared" si="30"/>
        <v>9.7039534874035546E-3</v>
      </c>
      <c r="AI34" s="358"/>
      <c r="AJ34" s="85">
        <f t="shared" si="31"/>
        <v>-2199.2599999999998</v>
      </c>
      <c r="AK34" s="75" t="e">
        <f t="shared" ref="AK34:AL34" si="53">+O34-AG34</f>
        <v>#DIV/0!</v>
      </c>
      <c r="AL34" s="86" t="e">
        <f t="shared" si="53"/>
        <v>#DIV/0!</v>
      </c>
      <c r="AM34" s="338"/>
      <c r="AN34" s="6"/>
      <c r="AO34" s="6"/>
      <c r="AP34" s="6">
        <f t="shared" si="33"/>
        <v>0</v>
      </c>
      <c r="AQ34" s="6"/>
      <c r="AR34" s="6">
        <v>273.53424657534242</v>
      </c>
      <c r="AS34" s="6">
        <f t="shared" si="34"/>
        <v>0</v>
      </c>
      <c r="AT34" s="6">
        <f t="shared" si="35"/>
        <v>273.53424657534242</v>
      </c>
      <c r="AU34" s="74"/>
      <c r="AV34" s="537"/>
      <c r="AW34" s="510"/>
      <c r="AX34" s="510"/>
      <c r="AY34" s="510"/>
      <c r="AZ34" s="511"/>
      <c r="BA34" s="338"/>
      <c r="BB34" s="6"/>
      <c r="BC34" s="6">
        <v>30</v>
      </c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2.75" customHeight="1">
      <c r="A35" s="570" t="s">
        <v>56</v>
      </c>
      <c r="B35" s="567"/>
      <c r="C35" s="567"/>
      <c r="D35" s="567"/>
      <c r="E35" s="568"/>
      <c r="F35" s="379">
        <v>0</v>
      </c>
      <c r="G35" s="75">
        <v>0</v>
      </c>
      <c r="H35" s="374">
        <f t="shared" si="16"/>
        <v>0</v>
      </c>
      <c r="I35" s="375">
        <f t="shared" si="17"/>
        <v>0</v>
      </c>
      <c r="J35" s="376">
        <f t="shared" si="18"/>
        <v>0</v>
      </c>
      <c r="K35" s="371"/>
      <c r="L35" s="89"/>
      <c r="M35" s="77"/>
      <c r="N35" s="78" t="e">
        <f t="shared" si="19"/>
        <v>#DIV/0!</v>
      </c>
      <c r="O35" s="377" t="e">
        <f t="shared" si="20"/>
        <v>#DIV/0!</v>
      </c>
      <c r="P35" s="376" t="e">
        <f t="shared" si="21"/>
        <v>#DIV/0!</v>
      </c>
      <c r="Q35" s="79">
        <f t="shared" si="22"/>
        <v>0</v>
      </c>
      <c r="R35" s="90"/>
      <c r="S35" s="91">
        <v>0</v>
      </c>
      <c r="T35" s="82">
        <f t="shared" si="23"/>
        <v>0</v>
      </c>
      <c r="U35" s="83">
        <f t="shared" si="24"/>
        <v>0</v>
      </c>
      <c r="V35" s="84"/>
      <c r="W35" s="371"/>
      <c r="X35" s="378">
        <v>0</v>
      </c>
      <c r="Y35" s="75">
        <f t="shared" si="25"/>
        <v>0</v>
      </c>
      <c r="Z35" s="376">
        <f t="shared" si="26"/>
        <v>0</v>
      </c>
      <c r="AA35" s="358"/>
      <c r="AB35" s="85">
        <f t="shared" si="27"/>
        <v>0</v>
      </c>
      <c r="AC35" s="75" t="e">
        <f t="shared" ref="AC35:AD35" si="54">+O35-Y35</f>
        <v>#DIV/0!</v>
      </c>
      <c r="AD35" s="86" t="e">
        <f t="shared" si="54"/>
        <v>#DIV/0!</v>
      </c>
      <c r="AE35" s="371"/>
      <c r="AF35" s="85">
        <f>3891.5+1200+175.5+146.25</f>
        <v>5413.25</v>
      </c>
      <c r="AG35" s="75">
        <f t="shared" si="29"/>
        <v>3.3027760829774251</v>
      </c>
      <c r="AH35" s="376">
        <f t="shared" si="30"/>
        <v>2.388527332634036E-2</v>
      </c>
      <c r="AI35" s="358"/>
      <c r="AJ35" s="85">
        <f t="shared" si="31"/>
        <v>-5413.25</v>
      </c>
      <c r="AK35" s="75" t="e">
        <f t="shared" ref="AK35:AL35" si="55">+O35-AG35</f>
        <v>#DIV/0!</v>
      </c>
      <c r="AL35" s="86" t="e">
        <f t="shared" si="55"/>
        <v>#DIV/0!</v>
      </c>
      <c r="AM35" s="338"/>
      <c r="AN35" s="6"/>
      <c r="AO35" s="6"/>
      <c r="AP35" s="6">
        <f t="shared" si="33"/>
        <v>0</v>
      </c>
      <c r="AQ35" s="6"/>
      <c r="AR35" s="6">
        <v>1295.8684931506848</v>
      </c>
      <c r="AS35" s="6">
        <f t="shared" si="34"/>
        <v>0</v>
      </c>
      <c r="AT35" s="6">
        <f t="shared" si="35"/>
        <v>1295.8684931506848</v>
      </c>
      <c r="AU35" s="74"/>
      <c r="AV35" s="537"/>
      <c r="AW35" s="510"/>
      <c r="AX35" s="510"/>
      <c r="AY35" s="510"/>
      <c r="AZ35" s="511"/>
      <c r="BA35" s="338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2.75" customHeight="1">
      <c r="A36" s="94" t="s">
        <v>57</v>
      </c>
      <c r="B36" s="95"/>
      <c r="C36" s="95"/>
      <c r="D36" s="95"/>
      <c r="E36" s="96"/>
      <c r="F36" s="379"/>
      <c r="G36" s="75"/>
      <c r="H36" s="374"/>
      <c r="I36" s="375"/>
      <c r="J36" s="376"/>
      <c r="K36" s="371"/>
      <c r="L36" s="89"/>
      <c r="M36" s="77"/>
      <c r="N36" s="78" t="e">
        <f t="shared" si="19"/>
        <v>#DIV/0!</v>
      </c>
      <c r="O36" s="377" t="e">
        <f t="shared" si="20"/>
        <v>#DIV/0!</v>
      </c>
      <c r="P36" s="376" t="e">
        <f t="shared" si="21"/>
        <v>#DIV/0!</v>
      </c>
      <c r="Q36" s="79">
        <f t="shared" si="22"/>
        <v>0</v>
      </c>
      <c r="R36" s="90"/>
      <c r="S36" s="91">
        <v>0</v>
      </c>
      <c r="T36" s="82">
        <f t="shared" si="23"/>
        <v>0</v>
      </c>
      <c r="U36" s="83">
        <f t="shared" si="24"/>
        <v>0</v>
      </c>
      <c r="V36" s="84"/>
      <c r="W36" s="371"/>
      <c r="X36" s="378"/>
      <c r="Y36" s="75">
        <f t="shared" si="25"/>
        <v>0</v>
      </c>
      <c r="Z36" s="376">
        <f t="shared" si="26"/>
        <v>0</v>
      </c>
      <c r="AA36" s="358"/>
      <c r="AB36" s="85"/>
      <c r="AC36" s="75"/>
      <c r="AD36" s="86"/>
      <c r="AE36" s="371"/>
      <c r="AF36" s="85"/>
      <c r="AG36" s="75"/>
      <c r="AH36" s="376"/>
      <c r="AI36" s="358"/>
      <c r="AJ36" s="85"/>
      <c r="AK36" s="75"/>
      <c r="AL36" s="86"/>
      <c r="AM36" s="338"/>
      <c r="AN36" s="6"/>
      <c r="AO36" s="6"/>
      <c r="AP36" s="6"/>
      <c r="AQ36" s="6"/>
      <c r="AR36" s="6"/>
      <c r="AS36" s="6"/>
      <c r="AT36" s="6"/>
      <c r="AU36" s="74"/>
      <c r="AV36" s="537"/>
      <c r="AW36" s="510"/>
      <c r="AX36" s="510"/>
      <c r="AY36" s="510"/>
      <c r="AZ36" s="511"/>
      <c r="BA36" s="338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2.75" customHeight="1">
      <c r="A37" s="570" t="s">
        <v>58</v>
      </c>
      <c r="B37" s="567"/>
      <c r="C37" s="567"/>
      <c r="D37" s="567"/>
      <c r="E37" s="568"/>
      <c r="F37" s="379">
        <v>0</v>
      </c>
      <c r="G37" s="75">
        <v>0</v>
      </c>
      <c r="H37" s="374">
        <f t="shared" ref="H37:H39" si="56">SUM(F37:G37)</f>
        <v>0</v>
      </c>
      <c r="I37" s="375">
        <f t="shared" ref="I37:I39" si="57">H37/$F$6</f>
        <v>0</v>
      </c>
      <c r="J37" s="376">
        <f t="shared" ref="J37:J39" si="58">H37/$F$11</f>
        <v>0</v>
      </c>
      <c r="K37" s="371"/>
      <c r="L37" s="89"/>
      <c r="M37" s="77"/>
      <c r="N37" s="78" t="e">
        <f t="shared" si="19"/>
        <v>#DIV/0!</v>
      </c>
      <c r="O37" s="377" t="e">
        <f t="shared" si="20"/>
        <v>#DIV/0!</v>
      </c>
      <c r="P37" s="376" t="e">
        <f t="shared" si="21"/>
        <v>#DIV/0!</v>
      </c>
      <c r="Q37" s="79">
        <f t="shared" si="22"/>
        <v>0</v>
      </c>
      <c r="R37" s="90"/>
      <c r="S37" s="91">
        <v>0</v>
      </c>
      <c r="T37" s="82">
        <f t="shared" si="23"/>
        <v>0</v>
      </c>
      <c r="U37" s="83">
        <f t="shared" si="24"/>
        <v>0</v>
      </c>
      <c r="V37" s="84"/>
      <c r="W37" s="371"/>
      <c r="X37" s="378"/>
      <c r="Y37" s="75">
        <f t="shared" si="25"/>
        <v>0</v>
      </c>
      <c r="Z37" s="376">
        <f t="shared" si="26"/>
        <v>0</v>
      </c>
      <c r="AA37" s="358"/>
      <c r="AB37" s="85"/>
      <c r="AC37" s="75"/>
      <c r="AD37" s="86"/>
      <c r="AE37" s="371"/>
      <c r="AF37" s="85"/>
      <c r="AG37" s="75"/>
      <c r="AH37" s="376"/>
      <c r="AI37" s="358"/>
      <c r="AJ37" s="85"/>
      <c r="AK37" s="75"/>
      <c r="AL37" s="86"/>
      <c r="AM37" s="338"/>
      <c r="AN37" s="6"/>
      <c r="AO37" s="6"/>
      <c r="AP37" s="6"/>
      <c r="AQ37" s="6"/>
      <c r="AR37" s="6"/>
      <c r="AS37" s="6"/>
      <c r="AT37" s="6"/>
      <c r="AU37" s="74"/>
      <c r="AV37" s="8"/>
      <c r="AW37" s="97"/>
      <c r="AX37" s="97"/>
      <c r="AY37" s="97"/>
      <c r="AZ37" s="98"/>
      <c r="BA37" s="338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2.75" customHeight="1">
      <c r="A38" s="571" t="s">
        <v>59</v>
      </c>
      <c r="B38" s="510"/>
      <c r="C38" s="510"/>
      <c r="D38" s="510"/>
      <c r="E38" s="511"/>
      <c r="F38" s="380">
        <v>0</v>
      </c>
      <c r="G38" s="99">
        <v>0</v>
      </c>
      <c r="H38" s="374">
        <f t="shared" si="56"/>
        <v>0</v>
      </c>
      <c r="I38" s="375">
        <f t="shared" si="57"/>
        <v>0</v>
      </c>
      <c r="J38" s="376">
        <f t="shared" si="58"/>
        <v>0</v>
      </c>
      <c r="K38" s="371"/>
      <c r="L38" s="100"/>
      <c r="M38" s="77"/>
      <c r="N38" s="78" t="e">
        <f t="shared" si="19"/>
        <v>#DIV/0!</v>
      </c>
      <c r="O38" s="377" t="e">
        <f t="shared" si="20"/>
        <v>#DIV/0!</v>
      </c>
      <c r="P38" s="376" t="e">
        <f t="shared" si="21"/>
        <v>#DIV/0!</v>
      </c>
      <c r="Q38" s="79">
        <f t="shared" si="22"/>
        <v>0</v>
      </c>
      <c r="R38" s="90"/>
      <c r="S38" s="91">
        <v>0</v>
      </c>
      <c r="T38" s="82">
        <f t="shared" si="23"/>
        <v>0</v>
      </c>
      <c r="U38" s="83">
        <f t="shared" si="24"/>
        <v>0</v>
      </c>
      <c r="V38" s="84"/>
      <c r="W38" s="371"/>
      <c r="X38" s="378"/>
      <c r="Y38" s="75">
        <f t="shared" si="25"/>
        <v>0</v>
      </c>
      <c r="Z38" s="376">
        <f t="shared" si="26"/>
        <v>0</v>
      </c>
      <c r="AA38" s="358"/>
      <c r="AB38" s="85">
        <f t="shared" ref="AB38:AB39" si="59">+M38-X38</f>
        <v>0</v>
      </c>
      <c r="AC38" s="75" t="e">
        <f t="shared" ref="AC38:AD38" si="60">+O38-Y38</f>
        <v>#DIV/0!</v>
      </c>
      <c r="AD38" s="86" t="e">
        <f t="shared" si="60"/>
        <v>#DIV/0!</v>
      </c>
      <c r="AE38" s="371"/>
      <c r="AF38" s="85">
        <f>3891.5+1200+175.5+146.25</f>
        <v>5413.25</v>
      </c>
      <c r="AG38" s="75">
        <f t="shared" ref="AG38:AG39" si="61">+AF38/$AF$6</f>
        <v>3.3027760829774251</v>
      </c>
      <c r="AH38" s="376">
        <f t="shared" ref="AH38:AH39" si="62">+AF38/$AF$11</f>
        <v>2.388527332634036E-2</v>
      </c>
      <c r="AI38" s="358"/>
      <c r="AJ38" s="85">
        <f t="shared" ref="AJ38:AJ39" si="63">+M38-AF38</f>
        <v>-5413.25</v>
      </c>
      <c r="AK38" s="75" t="e">
        <f t="shared" ref="AK38:AL38" si="64">+O38-AG38</f>
        <v>#DIV/0!</v>
      </c>
      <c r="AL38" s="86" t="e">
        <f t="shared" si="64"/>
        <v>#DIV/0!</v>
      </c>
      <c r="AM38" s="338"/>
      <c r="AN38" s="6"/>
      <c r="AO38" s="6"/>
      <c r="AP38" s="6">
        <f t="shared" ref="AP38:AP43" si="65">+X38/14*31</f>
        <v>0</v>
      </c>
      <c r="AQ38" s="6"/>
      <c r="AR38" s="6">
        <v>1295.8684931506848</v>
      </c>
      <c r="AS38" s="6">
        <f t="shared" ref="AS38:AS43" si="66">+X38/14*10</f>
        <v>0</v>
      </c>
      <c r="AT38" s="6">
        <f t="shared" ref="AT38:AT43" si="67">+AS38+AR38</f>
        <v>1295.8684931506848</v>
      </c>
      <c r="AU38" s="74"/>
      <c r="AV38" s="537"/>
      <c r="AW38" s="510"/>
      <c r="AX38" s="510"/>
      <c r="AY38" s="510"/>
      <c r="AZ38" s="511"/>
      <c r="BA38" s="338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2.75" customHeight="1">
      <c r="A39" s="571" t="s">
        <v>60</v>
      </c>
      <c r="B39" s="510"/>
      <c r="C39" s="510"/>
      <c r="D39" s="510"/>
      <c r="E39" s="511"/>
      <c r="F39" s="380">
        <v>0</v>
      </c>
      <c r="G39" s="99">
        <v>0</v>
      </c>
      <c r="H39" s="374">
        <f t="shared" si="56"/>
        <v>0</v>
      </c>
      <c r="I39" s="375">
        <f t="shared" si="57"/>
        <v>0</v>
      </c>
      <c r="J39" s="376">
        <f t="shared" si="58"/>
        <v>0</v>
      </c>
      <c r="K39" s="371"/>
      <c r="L39" s="100"/>
      <c r="M39" s="77"/>
      <c r="N39" s="78" t="e">
        <f t="shared" si="19"/>
        <v>#DIV/0!</v>
      </c>
      <c r="O39" s="377" t="e">
        <f t="shared" si="20"/>
        <v>#DIV/0!</v>
      </c>
      <c r="P39" s="376" t="e">
        <f t="shared" si="21"/>
        <v>#DIV/0!</v>
      </c>
      <c r="Q39" s="101">
        <f t="shared" si="22"/>
        <v>0</v>
      </c>
      <c r="R39" s="102"/>
      <c r="S39" s="103">
        <v>0</v>
      </c>
      <c r="T39" s="82">
        <f t="shared" si="23"/>
        <v>0</v>
      </c>
      <c r="U39" s="83">
        <f t="shared" si="24"/>
        <v>0</v>
      </c>
      <c r="V39" s="84"/>
      <c r="W39" s="371"/>
      <c r="X39" s="378"/>
      <c r="Y39" s="104">
        <f t="shared" si="25"/>
        <v>0</v>
      </c>
      <c r="Z39" s="105">
        <f t="shared" si="26"/>
        <v>0</v>
      </c>
      <c r="AA39" s="358"/>
      <c r="AB39" s="85">
        <f t="shared" si="59"/>
        <v>0</v>
      </c>
      <c r="AC39" s="104" t="e">
        <f t="shared" ref="AC39:AD39" si="68">+O39-Y39</f>
        <v>#DIV/0!</v>
      </c>
      <c r="AD39" s="86" t="e">
        <f t="shared" si="68"/>
        <v>#DIV/0!</v>
      </c>
      <c r="AE39" s="371"/>
      <c r="AF39" s="85">
        <f>1944+15.47</f>
        <v>1959.47</v>
      </c>
      <c r="AG39" s="75">
        <f t="shared" si="61"/>
        <v>1.1955277608297743</v>
      </c>
      <c r="AH39" s="376">
        <f t="shared" si="62"/>
        <v>8.6459107790632511E-3</v>
      </c>
      <c r="AI39" s="358"/>
      <c r="AJ39" s="85">
        <f t="shared" si="63"/>
        <v>-1959.47</v>
      </c>
      <c r="AK39" s="104" t="e">
        <f t="shared" ref="AK39:AL39" si="69">+O39-AG39</f>
        <v>#DIV/0!</v>
      </c>
      <c r="AL39" s="86" t="e">
        <f t="shared" si="69"/>
        <v>#DIV/0!</v>
      </c>
      <c r="AM39" s="338"/>
      <c r="AN39" s="6"/>
      <c r="AO39" s="6"/>
      <c r="AP39" s="6">
        <f t="shared" si="65"/>
        <v>0</v>
      </c>
      <c r="AQ39" s="6"/>
      <c r="AR39" s="6">
        <v>0</v>
      </c>
      <c r="AS39" s="6">
        <f t="shared" si="66"/>
        <v>0</v>
      </c>
      <c r="AT39" s="6">
        <f t="shared" si="67"/>
        <v>0</v>
      </c>
      <c r="AU39" s="74"/>
      <c r="AV39" s="537"/>
      <c r="AW39" s="510"/>
      <c r="AX39" s="510"/>
      <c r="AY39" s="510"/>
      <c r="AZ39" s="511"/>
      <c r="BA39" s="338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2.75" customHeight="1">
      <c r="A40" s="589" t="s">
        <v>61</v>
      </c>
      <c r="B40" s="560"/>
      <c r="C40" s="560"/>
      <c r="D40" s="560"/>
      <c r="E40" s="560"/>
      <c r="F40" s="106">
        <f t="shared" ref="F40:H40" si="70">SUM(F26:F39)</f>
        <v>0</v>
      </c>
      <c r="G40" s="106">
        <f t="shared" si="70"/>
        <v>0</v>
      </c>
      <c r="H40" s="106">
        <f t="shared" si="70"/>
        <v>0</v>
      </c>
      <c r="I40" s="107">
        <f>+H40/F6</f>
        <v>0</v>
      </c>
      <c r="J40" s="108">
        <f>+H40/F11</f>
        <v>0</v>
      </c>
      <c r="K40" s="371"/>
      <c r="L40" s="381">
        <f t="shared" ref="L40:M40" si="71">SUM(L26:L39)</f>
        <v>0</v>
      </c>
      <c r="M40" s="382">
        <f t="shared" si="71"/>
        <v>0</v>
      </c>
      <c r="N40" s="383" t="e">
        <f t="shared" si="19"/>
        <v>#DIV/0!</v>
      </c>
      <c r="O40" s="109" t="e">
        <f>SUM(O26:O39)</f>
        <v>#DIV/0!</v>
      </c>
      <c r="P40" s="28" t="e">
        <f>+M40/L11</f>
        <v>#DIV/0!</v>
      </c>
      <c r="Q40" s="110">
        <f t="shared" si="22"/>
        <v>0</v>
      </c>
      <c r="R40" s="111">
        <f>SUM(R26:R39)</f>
        <v>0</v>
      </c>
      <c r="S40" s="112"/>
      <c r="T40" s="113">
        <f t="shared" ref="T40:U40" si="72">SUM(T26:T39)</f>
        <v>0</v>
      </c>
      <c r="U40" s="111">
        <f t="shared" si="72"/>
        <v>0</v>
      </c>
      <c r="V40" s="114"/>
      <c r="W40" s="354"/>
      <c r="X40" s="24">
        <f>SUM(X26:X39)</f>
        <v>0</v>
      </c>
      <c r="Y40" s="75">
        <f t="shared" si="25"/>
        <v>0</v>
      </c>
      <c r="Z40" s="376">
        <f t="shared" si="26"/>
        <v>0</v>
      </c>
      <c r="AA40" s="358"/>
      <c r="AB40" s="106">
        <f>SUM(AB26:AB39)</f>
        <v>0</v>
      </c>
      <c r="AC40" s="115" t="e">
        <f t="shared" ref="AC40:AD40" si="73">+O40-Y40</f>
        <v>#DIV/0!</v>
      </c>
      <c r="AD40" s="116" t="e">
        <f t="shared" si="73"/>
        <v>#DIV/0!</v>
      </c>
      <c r="AE40" s="354"/>
      <c r="AF40" s="106">
        <f>SUM(AF26:AF39)</f>
        <v>65106.71</v>
      </c>
      <c r="AG40" s="117">
        <f>+AF40/AF6</f>
        <v>39.723435021354483</v>
      </c>
      <c r="AH40" s="108">
        <f>+AF40/AF11</f>
        <v>0.28727503140050381</v>
      </c>
      <c r="AI40" s="358"/>
      <c r="AJ40" s="106">
        <f>SUM(AJ26:AJ39)</f>
        <v>-65106.71</v>
      </c>
      <c r="AK40" s="115" t="e">
        <f t="shared" ref="AK40:AL40" si="74">+O40-AG40</f>
        <v>#DIV/0!</v>
      </c>
      <c r="AL40" s="116" t="e">
        <f t="shared" si="74"/>
        <v>#DIV/0!</v>
      </c>
      <c r="AM40" s="379"/>
      <c r="AN40" s="6"/>
      <c r="AO40" s="6"/>
      <c r="AP40" s="6">
        <f t="shared" si="65"/>
        <v>0</v>
      </c>
      <c r="AQ40" s="6"/>
      <c r="AR40" s="6">
        <v>8173.6679452054786</v>
      </c>
      <c r="AS40" s="6">
        <f t="shared" si="66"/>
        <v>0</v>
      </c>
      <c r="AT40" s="6">
        <f t="shared" si="67"/>
        <v>8173.6679452054786</v>
      </c>
      <c r="AU40" s="74"/>
      <c r="AV40" s="118"/>
      <c r="AW40" s="56"/>
      <c r="AX40" s="56"/>
      <c r="AY40" s="56"/>
      <c r="AZ40" s="57"/>
      <c r="BA40" s="338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2.75" customHeight="1">
      <c r="A41" s="42" t="s">
        <v>62</v>
      </c>
      <c r="B41" s="384"/>
      <c r="C41" s="384"/>
      <c r="D41" s="384"/>
      <c r="E41" s="385"/>
      <c r="F41" s="119"/>
      <c r="G41" s="120"/>
      <c r="H41" s="121"/>
      <c r="I41" s="122"/>
      <c r="J41" s="123" t="s">
        <v>63</v>
      </c>
      <c r="K41" s="339"/>
      <c r="L41" s="124" t="s">
        <v>64</v>
      </c>
      <c r="M41" s="125" t="s">
        <v>37</v>
      </c>
      <c r="N41" s="590" t="s">
        <v>65</v>
      </c>
      <c r="O41" s="591"/>
      <c r="P41" s="126"/>
      <c r="Q41" s="125"/>
      <c r="R41" s="127"/>
      <c r="S41" s="127"/>
      <c r="T41" s="127"/>
      <c r="U41" s="127"/>
      <c r="V41" s="128"/>
      <c r="W41" s="371"/>
      <c r="X41" s="129" t="s">
        <v>37</v>
      </c>
      <c r="Y41" s="128"/>
      <c r="Z41" s="126"/>
      <c r="AA41" s="341"/>
      <c r="AB41" s="119"/>
      <c r="AC41" s="120"/>
      <c r="AD41" s="130"/>
      <c r="AE41" s="339"/>
      <c r="AF41" s="119"/>
      <c r="AG41" s="120"/>
      <c r="AH41" s="121"/>
      <c r="AI41" s="341"/>
      <c r="AJ41" s="131"/>
      <c r="AK41" s="120"/>
      <c r="AL41" s="130"/>
      <c r="AM41" s="338"/>
      <c r="AN41" s="6"/>
      <c r="AO41" s="6"/>
      <c r="AP41" s="6" t="e">
        <f t="shared" si="65"/>
        <v>#VALUE!</v>
      </c>
      <c r="AQ41" s="6"/>
      <c r="AR41" s="6">
        <v>0</v>
      </c>
      <c r="AS41" s="6" t="e">
        <f t="shared" si="66"/>
        <v>#VALUE!</v>
      </c>
      <c r="AT41" s="6" t="e">
        <f t="shared" si="67"/>
        <v>#VALUE!</v>
      </c>
      <c r="AU41" s="74"/>
      <c r="AV41" s="537"/>
      <c r="AW41" s="510"/>
      <c r="AX41" s="510"/>
      <c r="AY41" s="510"/>
      <c r="AZ41" s="511"/>
      <c r="BA41" s="338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2.75" customHeight="1">
      <c r="A42" s="593" t="s">
        <v>66</v>
      </c>
      <c r="B42" s="559"/>
      <c r="C42" s="559"/>
      <c r="D42" s="559"/>
      <c r="E42" s="520"/>
      <c r="F42" s="386">
        <v>0</v>
      </c>
      <c r="G42" s="132">
        <v>0</v>
      </c>
      <c r="H42" s="387">
        <f t="shared" ref="H42:H43" si="75">SUM(F42:G42)</f>
        <v>0</v>
      </c>
      <c r="I42" s="132">
        <f t="shared" ref="I42:I43" si="76">+H42/$F$6</f>
        <v>0</v>
      </c>
      <c r="J42" s="388">
        <f t="shared" ref="J42:J43" si="77">+H42/$F$19</f>
        <v>0</v>
      </c>
      <c r="K42" s="371"/>
      <c r="L42" s="93"/>
      <c r="M42" s="77"/>
      <c r="N42" s="389" t="e">
        <f t="shared" ref="N42:N54" si="78">M42/$L$19</f>
        <v>#DIV/0!</v>
      </c>
      <c r="O42" s="133"/>
      <c r="P42" s="388"/>
      <c r="Q42" s="79">
        <f t="shared" ref="Q42:Q54" si="79">IFERROR(M42/L42,0)</f>
        <v>0</v>
      </c>
      <c r="R42" s="390"/>
      <c r="S42" s="391">
        <v>0</v>
      </c>
      <c r="T42" s="82">
        <f t="shared" ref="T42:T53" si="80">$U$1*Q42*S42</f>
        <v>0</v>
      </c>
      <c r="U42" s="83">
        <f t="shared" ref="U42:U53" si="81">M42-T42</f>
        <v>0</v>
      </c>
      <c r="V42" s="84"/>
      <c r="W42" s="371"/>
      <c r="X42" s="378">
        <v>0</v>
      </c>
      <c r="Y42" s="75">
        <f t="shared" ref="Y42:Y54" si="82">IF(X42,X42/$X$6,0)</f>
        <v>0</v>
      </c>
      <c r="Z42" s="376">
        <f t="shared" ref="Z42:Z54" si="83">IF(X42,X42/$X$11,0)</f>
        <v>0</v>
      </c>
      <c r="AA42" s="358"/>
      <c r="AB42" s="85">
        <f t="shared" ref="AB42:AB43" si="84">+M42-X42</f>
        <v>0</v>
      </c>
      <c r="AC42" s="75">
        <f t="shared" ref="AC42:AD42" si="85">+O42-Y42</f>
        <v>0</v>
      </c>
      <c r="AD42" s="86">
        <f t="shared" si="85"/>
        <v>0</v>
      </c>
      <c r="AE42" s="371"/>
      <c r="AF42" s="85">
        <f>2265.28+2532.68</f>
        <v>4797.96</v>
      </c>
      <c r="AG42" s="75">
        <f t="shared" ref="AG42:AG43" si="86">AF42/$AF$6</f>
        <v>2.9273703477730324</v>
      </c>
      <c r="AH42" s="388">
        <f t="shared" ref="AH42:AH43" si="87">AF42/$AF$19</f>
        <v>2.7232376109475043E-2</v>
      </c>
      <c r="AI42" s="358"/>
      <c r="AJ42" s="85">
        <f t="shared" ref="AJ42:AJ43" si="88">+M42-AF42</f>
        <v>-4797.96</v>
      </c>
      <c r="AK42" s="75">
        <f t="shared" ref="AK42:AL42" si="89">+O42-AG42</f>
        <v>-2.9273703477730324</v>
      </c>
      <c r="AL42" s="86">
        <f t="shared" si="89"/>
        <v>-2.7232376109475043E-2</v>
      </c>
      <c r="AM42" s="88"/>
      <c r="AN42" s="88"/>
      <c r="AO42" s="88"/>
      <c r="AP42" s="6">
        <f t="shared" si="65"/>
        <v>0</v>
      </c>
      <c r="AQ42" s="88"/>
      <c r="AR42" s="88">
        <v>652.05742465753417</v>
      </c>
      <c r="AS42" s="6">
        <f t="shared" si="66"/>
        <v>0</v>
      </c>
      <c r="AT42" s="6">
        <f t="shared" si="67"/>
        <v>652.05742465753417</v>
      </c>
      <c r="AU42" s="88"/>
      <c r="AV42" s="537"/>
      <c r="AW42" s="510"/>
      <c r="AX42" s="510"/>
      <c r="AY42" s="510"/>
      <c r="AZ42" s="511"/>
      <c r="BA42" s="88"/>
      <c r="BB42" s="6"/>
      <c r="BC42" s="6"/>
      <c r="BD42" s="6"/>
      <c r="BE42" s="6"/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ht="12.75" customHeight="1">
      <c r="A43" s="593" t="s">
        <v>67</v>
      </c>
      <c r="B43" s="559"/>
      <c r="C43" s="559"/>
      <c r="D43" s="559"/>
      <c r="E43" s="520"/>
      <c r="F43" s="386">
        <v>0</v>
      </c>
      <c r="G43" s="132">
        <v>0</v>
      </c>
      <c r="H43" s="387">
        <f t="shared" si="75"/>
        <v>0</v>
      </c>
      <c r="I43" s="132">
        <f t="shared" si="76"/>
        <v>0</v>
      </c>
      <c r="J43" s="388">
        <f t="shared" si="77"/>
        <v>0</v>
      </c>
      <c r="K43" s="371"/>
      <c r="L43" s="93"/>
      <c r="M43" s="77"/>
      <c r="N43" s="389" t="e">
        <f t="shared" si="78"/>
        <v>#DIV/0!</v>
      </c>
      <c r="O43" s="133"/>
      <c r="P43" s="388"/>
      <c r="Q43" s="79">
        <f t="shared" si="79"/>
        <v>0</v>
      </c>
      <c r="R43" s="392">
        <v>0</v>
      </c>
      <c r="S43" s="391">
        <v>0</v>
      </c>
      <c r="T43" s="82">
        <f t="shared" si="80"/>
        <v>0</v>
      </c>
      <c r="U43" s="83">
        <f t="shared" si="81"/>
        <v>0</v>
      </c>
      <c r="V43" s="84"/>
      <c r="W43" s="371"/>
      <c r="X43" s="378">
        <v>0</v>
      </c>
      <c r="Y43" s="75">
        <f t="shared" si="82"/>
        <v>0</v>
      </c>
      <c r="Z43" s="376">
        <f t="shared" si="83"/>
        <v>0</v>
      </c>
      <c r="AA43" s="358"/>
      <c r="AB43" s="85">
        <f t="shared" si="84"/>
        <v>0</v>
      </c>
      <c r="AC43" s="75">
        <f t="shared" ref="AC43:AD43" si="90">+O43-Y43</f>
        <v>0</v>
      </c>
      <c r="AD43" s="86">
        <f t="shared" si="90"/>
        <v>0</v>
      </c>
      <c r="AE43" s="371"/>
      <c r="AF43" s="85">
        <v>0</v>
      </c>
      <c r="AG43" s="75">
        <f t="shared" si="86"/>
        <v>0</v>
      </c>
      <c r="AH43" s="388">
        <f t="shared" si="87"/>
        <v>0</v>
      </c>
      <c r="AI43" s="358"/>
      <c r="AJ43" s="85">
        <f t="shared" si="88"/>
        <v>0</v>
      </c>
      <c r="AK43" s="75">
        <f t="shared" ref="AK43:AL43" si="91">+O43-AG43</f>
        <v>0</v>
      </c>
      <c r="AL43" s="86">
        <f t="shared" si="91"/>
        <v>0</v>
      </c>
      <c r="AM43" s="88"/>
      <c r="AN43" s="88"/>
      <c r="AO43" s="88"/>
      <c r="AP43" s="6">
        <f t="shared" si="65"/>
        <v>0</v>
      </c>
      <c r="AQ43" s="88"/>
      <c r="AR43" s="88">
        <v>757.91780821917814</v>
      </c>
      <c r="AS43" s="6">
        <f t="shared" si="66"/>
        <v>0</v>
      </c>
      <c r="AT43" s="6">
        <f t="shared" si="67"/>
        <v>757.91780821917814</v>
      </c>
      <c r="AU43" s="88"/>
      <c r="AV43" s="537"/>
      <c r="AW43" s="510"/>
      <c r="AX43" s="510"/>
      <c r="AY43" s="510"/>
      <c r="AZ43" s="511"/>
      <c r="BA43" s="88"/>
      <c r="BB43" s="6"/>
      <c r="BC43" s="6"/>
      <c r="BD43" s="6"/>
      <c r="BE43" s="6"/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ht="12.75" customHeight="1">
      <c r="A44" s="593" t="s">
        <v>68</v>
      </c>
      <c r="B44" s="559"/>
      <c r="C44" s="559"/>
      <c r="D44" s="559"/>
      <c r="E44" s="520"/>
      <c r="F44" s="386"/>
      <c r="G44" s="132"/>
      <c r="H44" s="387"/>
      <c r="I44" s="132"/>
      <c r="J44" s="388"/>
      <c r="K44" s="371"/>
      <c r="L44" s="93"/>
      <c r="M44" s="77"/>
      <c r="N44" s="389" t="e">
        <f t="shared" si="78"/>
        <v>#DIV/0!</v>
      </c>
      <c r="O44" s="133"/>
      <c r="P44" s="388"/>
      <c r="Q44" s="79">
        <f t="shared" si="79"/>
        <v>0</v>
      </c>
      <c r="R44" s="90">
        <v>0</v>
      </c>
      <c r="S44" s="391">
        <v>0</v>
      </c>
      <c r="T44" s="82">
        <f t="shared" si="80"/>
        <v>0</v>
      </c>
      <c r="U44" s="83">
        <f t="shared" si="81"/>
        <v>0</v>
      </c>
      <c r="V44" s="84"/>
      <c r="W44" s="371"/>
      <c r="X44" s="378">
        <v>0</v>
      </c>
      <c r="Y44" s="75">
        <f t="shared" si="82"/>
        <v>0</v>
      </c>
      <c r="Z44" s="376">
        <f t="shared" si="83"/>
        <v>0</v>
      </c>
      <c r="AA44" s="358"/>
      <c r="AB44" s="85"/>
      <c r="AC44" s="75"/>
      <c r="AD44" s="86"/>
      <c r="AE44" s="371"/>
      <c r="AF44" s="85"/>
      <c r="AG44" s="75"/>
      <c r="AH44" s="388"/>
      <c r="AI44" s="358"/>
      <c r="AJ44" s="85"/>
      <c r="AK44" s="75"/>
      <c r="AL44" s="86"/>
      <c r="AM44" s="88"/>
      <c r="AN44" s="88"/>
      <c r="AO44" s="88"/>
      <c r="AP44" s="6"/>
      <c r="AQ44" s="88"/>
      <c r="AR44" s="88"/>
      <c r="AS44" s="6"/>
      <c r="AT44" s="6"/>
      <c r="AU44" s="88"/>
      <c r="AV44" s="537"/>
      <c r="AW44" s="510"/>
      <c r="AX44" s="510"/>
      <c r="AY44" s="510"/>
      <c r="AZ44" s="511"/>
      <c r="BA44" s="88"/>
      <c r="BB44" s="6"/>
      <c r="BC44" s="6"/>
      <c r="BD44" s="6"/>
      <c r="BE44" s="6"/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ht="12.75" customHeight="1">
      <c r="A45" s="593" t="s">
        <v>69</v>
      </c>
      <c r="B45" s="559"/>
      <c r="C45" s="559"/>
      <c r="D45" s="559"/>
      <c r="E45" s="520"/>
      <c r="F45" s="386">
        <v>0</v>
      </c>
      <c r="G45" s="99">
        <v>0</v>
      </c>
      <c r="H45" s="387">
        <f t="shared" ref="H45:H53" si="92">SUM(F45:G45)</f>
        <v>0</v>
      </c>
      <c r="I45" s="132">
        <f t="shared" ref="I45:I53" si="93">+H45/$F$6</f>
        <v>0</v>
      </c>
      <c r="J45" s="388">
        <f t="shared" ref="J45:J53" si="94">+H45/$F$19</f>
        <v>0</v>
      </c>
      <c r="K45" s="371"/>
      <c r="L45" s="93"/>
      <c r="M45" s="77"/>
      <c r="N45" s="389" t="e">
        <f t="shared" si="78"/>
        <v>#DIV/0!</v>
      </c>
      <c r="O45" s="133"/>
      <c r="P45" s="388"/>
      <c r="Q45" s="79">
        <f t="shared" si="79"/>
        <v>0</v>
      </c>
      <c r="R45" s="84"/>
      <c r="S45" s="391">
        <v>0</v>
      </c>
      <c r="T45" s="82">
        <f t="shared" si="80"/>
        <v>0</v>
      </c>
      <c r="U45" s="83">
        <f t="shared" si="81"/>
        <v>0</v>
      </c>
      <c r="V45" s="84"/>
      <c r="W45" s="371"/>
      <c r="X45" s="378"/>
      <c r="Y45" s="75">
        <f t="shared" si="82"/>
        <v>0</v>
      </c>
      <c r="Z45" s="376">
        <f t="shared" si="83"/>
        <v>0</v>
      </c>
      <c r="AA45" s="358"/>
      <c r="AB45" s="85">
        <f t="shared" ref="AB45:AB53" si="95">+M45-X45</f>
        <v>0</v>
      </c>
      <c r="AC45" s="75">
        <f t="shared" ref="AC45:AD45" si="96">+O45-Y45</f>
        <v>0</v>
      </c>
      <c r="AD45" s="86">
        <f t="shared" si="96"/>
        <v>0</v>
      </c>
      <c r="AE45" s="87"/>
      <c r="AF45" s="85">
        <f>1638.1+177.44+1750.98+2462.27</f>
        <v>6028.79</v>
      </c>
      <c r="AG45" s="75">
        <f t="shared" ref="AG45:AG54" si="97">AF45/$AF$6</f>
        <v>3.6783343502135448</v>
      </c>
      <c r="AH45" s="388">
        <f t="shared" ref="AH45:AH53" si="98">AF45/$AF$19</f>
        <v>3.421835045832855E-2</v>
      </c>
      <c r="AI45" s="88"/>
      <c r="AJ45" s="85">
        <f t="shared" ref="AJ45:AJ53" si="99">+M45-AF45</f>
        <v>-6028.79</v>
      </c>
      <c r="AK45" s="75">
        <f t="shared" ref="AK45:AL45" si="100">+O45-AG45</f>
        <v>-3.6783343502135448</v>
      </c>
      <c r="AL45" s="86">
        <f t="shared" si="100"/>
        <v>-3.421835045832855E-2</v>
      </c>
      <c r="AM45" s="393"/>
      <c r="AN45" s="69"/>
      <c r="AO45" s="69"/>
      <c r="AP45" s="6">
        <f t="shared" ref="AP45:AP69" si="101">+X45/14*31</f>
        <v>0</v>
      </c>
      <c r="AQ45" s="69"/>
      <c r="AR45" s="69">
        <v>1095.0487671232875</v>
      </c>
      <c r="AS45" s="6">
        <f t="shared" ref="AS45:AS69" si="102">+X45/14*10</f>
        <v>0</v>
      </c>
      <c r="AT45" s="6">
        <f t="shared" ref="AT45:AT69" si="103">+AS45+AR45</f>
        <v>1095.0487671232875</v>
      </c>
      <c r="AU45" s="134"/>
      <c r="AV45" s="546"/>
      <c r="AW45" s="534"/>
      <c r="AX45" s="534"/>
      <c r="AY45" s="534"/>
      <c r="AZ45" s="547"/>
      <c r="BA45" s="393"/>
      <c r="BB45" s="6"/>
      <c r="BC45" s="6"/>
      <c r="BD45" s="6"/>
      <c r="BE45" s="6"/>
      <c r="BF45" s="69"/>
      <c r="BG45" s="69"/>
      <c r="BH45" s="69"/>
      <c r="BI45" s="69"/>
      <c r="BJ45" s="69"/>
      <c r="BK45" s="69"/>
      <c r="BL45" s="69"/>
      <c r="BM45" s="69"/>
      <c r="BN45" s="69"/>
    </row>
    <row r="46" spans="1:66" ht="12.75" customHeight="1">
      <c r="A46" s="593" t="s">
        <v>70</v>
      </c>
      <c r="B46" s="559"/>
      <c r="C46" s="559"/>
      <c r="D46" s="559"/>
      <c r="E46" s="520"/>
      <c r="F46" s="386">
        <v>0</v>
      </c>
      <c r="G46" s="132">
        <v>0</v>
      </c>
      <c r="H46" s="387">
        <f t="shared" si="92"/>
        <v>0</v>
      </c>
      <c r="I46" s="132">
        <f t="shared" si="93"/>
        <v>0</v>
      </c>
      <c r="J46" s="388">
        <f t="shared" si="94"/>
        <v>0</v>
      </c>
      <c r="K46" s="371"/>
      <c r="L46" s="93"/>
      <c r="M46" s="77"/>
      <c r="N46" s="389" t="e">
        <f t="shared" si="78"/>
        <v>#DIV/0!</v>
      </c>
      <c r="O46" s="133"/>
      <c r="P46" s="388"/>
      <c r="Q46" s="79">
        <f t="shared" si="79"/>
        <v>0</v>
      </c>
      <c r="R46" s="90">
        <v>0</v>
      </c>
      <c r="S46" s="391">
        <v>0</v>
      </c>
      <c r="T46" s="82">
        <f t="shared" si="80"/>
        <v>0</v>
      </c>
      <c r="U46" s="83">
        <f t="shared" si="81"/>
        <v>0</v>
      </c>
      <c r="V46" s="84"/>
      <c r="W46" s="371"/>
      <c r="X46" s="378"/>
      <c r="Y46" s="75">
        <f t="shared" si="82"/>
        <v>0</v>
      </c>
      <c r="Z46" s="376">
        <f t="shared" si="83"/>
        <v>0</v>
      </c>
      <c r="AA46" s="358"/>
      <c r="AB46" s="85">
        <f t="shared" si="95"/>
        <v>0</v>
      </c>
      <c r="AC46" s="75">
        <f t="shared" ref="AC46:AD46" si="104">+O46-Y46</f>
        <v>0</v>
      </c>
      <c r="AD46" s="86">
        <f t="shared" si="104"/>
        <v>0</v>
      </c>
      <c r="AE46" s="87"/>
      <c r="AF46" s="85">
        <f t="shared" ref="AF46:AF47" si="105">1249.08+182.81</f>
        <v>1431.8899999999999</v>
      </c>
      <c r="AG46" s="75">
        <f t="shared" si="97"/>
        <v>0.87363636363636354</v>
      </c>
      <c r="AH46" s="388">
        <f t="shared" si="98"/>
        <v>8.1271555051305594E-3</v>
      </c>
      <c r="AI46" s="88"/>
      <c r="AJ46" s="85">
        <f t="shared" si="99"/>
        <v>-1431.8899999999999</v>
      </c>
      <c r="AK46" s="75">
        <f t="shared" ref="AK46:AL46" si="106">+O46-AG46</f>
        <v>-0.87363636363636354</v>
      </c>
      <c r="AL46" s="86">
        <f t="shared" si="106"/>
        <v>-8.1271555051305594E-3</v>
      </c>
      <c r="AM46" s="338"/>
      <c r="AN46" s="6"/>
      <c r="AO46" s="6"/>
      <c r="AP46" s="6">
        <f t="shared" si="101"/>
        <v>0</v>
      </c>
      <c r="AQ46" s="6"/>
      <c r="AR46" s="6">
        <v>187.8268493150685</v>
      </c>
      <c r="AS46" s="6">
        <f t="shared" si="102"/>
        <v>0</v>
      </c>
      <c r="AT46" s="6">
        <f t="shared" si="103"/>
        <v>187.8268493150685</v>
      </c>
      <c r="AU46" s="74"/>
      <c r="AV46" s="537"/>
      <c r="AW46" s="510"/>
      <c r="AX46" s="510"/>
      <c r="AY46" s="510"/>
      <c r="AZ46" s="511"/>
      <c r="BA46" s="338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2.75" customHeight="1">
      <c r="A47" s="593" t="s">
        <v>71</v>
      </c>
      <c r="B47" s="559"/>
      <c r="C47" s="559"/>
      <c r="D47" s="559"/>
      <c r="E47" s="520"/>
      <c r="F47" s="386">
        <v>0</v>
      </c>
      <c r="G47" s="132">
        <v>0</v>
      </c>
      <c r="H47" s="387">
        <f t="shared" si="92"/>
        <v>0</v>
      </c>
      <c r="I47" s="132">
        <f t="shared" si="93"/>
        <v>0</v>
      </c>
      <c r="J47" s="388">
        <f t="shared" si="94"/>
        <v>0</v>
      </c>
      <c r="K47" s="371"/>
      <c r="L47" s="93"/>
      <c r="M47" s="77"/>
      <c r="N47" s="389" t="e">
        <f t="shared" si="78"/>
        <v>#DIV/0!</v>
      </c>
      <c r="O47" s="133"/>
      <c r="P47" s="388"/>
      <c r="Q47" s="79">
        <f t="shared" si="79"/>
        <v>0</v>
      </c>
      <c r="R47" s="90"/>
      <c r="S47" s="391">
        <v>0</v>
      </c>
      <c r="T47" s="82">
        <f t="shared" si="80"/>
        <v>0</v>
      </c>
      <c r="U47" s="83">
        <f t="shared" si="81"/>
        <v>0</v>
      </c>
      <c r="V47" s="84"/>
      <c r="W47" s="371"/>
      <c r="X47" s="378">
        <v>0</v>
      </c>
      <c r="Y47" s="75">
        <f t="shared" si="82"/>
        <v>0</v>
      </c>
      <c r="Z47" s="376">
        <f t="shared" si="83"/>
        <v>0</v>
      </c>
      <c r="AA47" s="358"/>
      <c r="AB47" s="85">
        <f t="shared" si="95"/>
        <v>0</v>
      </c>
      <c r="AC47" s="75">
        <f t="shared" ref="AC47:AD47" si="107">+O47-Y47</f>
        <v>0</v>
      </c>
      <c r="AD47" s="86">
        <f t="shared" si="107"/>
        <v>0</v>
      </c>
      <c r="AE47" s="87"/>
      <c r="AF47" s="85">
        <f t="shared" si="105"/>
        <v>1431.8899999999999</v>
      </c>
      <c r="AG47" s="75">
        <f t="shared" si="97"/>
        <v>0.87363636363636354</v>
      </c>
      <c r="AH47" s="388">
        <f t="shared" si="98"/>
        <v>8.1271555051305594E-3</v>
      </c>
      <c r="AI47" s="88"/>
      <c r="AJ47" s="85">
        <f t="shared" si="99"/>
        <v>-1431.8899999999999</v>
      </c>
      <c r="AK47" s="75">
        <f t="shared" ref="AK47:AL47" si="108">+O47-AG47</f>
        <v>-0.87363636363636354</v>
      </c>
      <c r="AL47" s="86">
        <f t="shared" si="108"/>
        <v>-8.1271555051305594E-3</v>
      </c>
      <c r="AM47" s="338"/>
      <c r="AN47" s="6"/>
      <c r="AO47" s="6"/>
      <c r="AP47" s="6">
        <f t="shared" si="101"/>
        <v>0</v>
      </c>
      <c r="AQ47" s="6"/>
      <c r="AR47" s="6">
        <v>187.8268493150685</v>
      </c>
      <c r="AS47" s="6">
        <f t="shared" si="102"/>
        <v>0</v>
      </c>
      <c r="AT47" s="6">
        <f t="shared" si="103"/>
        <v>187.8268493150685</v>
      </c>
      <c r="AU47" s="74"/>
      <c r="AV47" s="537"/>
      <c r="AW47" s="510"/>
      <c r="AX47" s="510"/>
      <c r="AY47" s="510"/>
      <c r="AZ47" s="511"/>
      <c r="BA47" s="338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2.75" customHeight="1">
      <c r="A48" s="593" t="s">
        <v>72</v>
      </c>
      <c r="B48" s="559"/>
      <c r="C48" s="559"/>
      <c r="D48" s="559"/>
      <c r="E48" s="520"/>
      <c r="F48" s="135">
        <v>0</v>
      </c>
      <c r="G48" s="75">
        <v>0</v>
      </c>
      <c r="H48" s="387">
        <f t="shared" si="92"/>
        <v>0</v>
      </c>
      <c r="I48" s="132">
        <f t="shared" si="93"/>
        <v>0</v>
      </c>
      <c r="J48" s="388">
        <f t="shared" si="94"/>
        <v>0</v>
      </c>
      <c r="K48" s="371"/>
      <c r="L48" s="93"/>
      <c r="M48" s="77"/>
      <c r="N48" s="389" t="e">
        <f t="shared" si="78"/>
        <v>#DIV/0!</v>
      </c>
      <c r="O48" s="133"/>
      <c r="P48" s="388"/>
      <c r="Q48" s="79">
        <f t="shared" si="79"/>
        <v>0</v>
      </c>
      <c r="R48" s="90"/>
      <c r="S48" s="391">
        <v>0</v>
      </c>
      <c r="T48" s="82">
        <f t="shared" si="80"/>
        <v>0</v>
      </c>
      <c r="U48" s="83">
        <f t="shared" si="81"/>
        <v>0</v>
      </c>
      <c r="V48" s="84"/>
      <c r="W48" s="371"/>
      <c r="X48" s="378"/>
      <c r="Y48" s="75">
        <f t="shared" si="82"/>
        <v>0</v>
      </c>
      <c r="Z48" s="376">
        <f t="shared" si="83"/>
        <v>0</v>
      </c>
      <c r="AA48" s="358"/>
      <c r="AB48" s="85">
        <f t="shared" si="95"/>
        <v>0</v>
      </c>
      <c r="AC48" s="75">
        <f t="shared" ref="AC48:AD48" si="109">+O48-Y48</f>
        <v>0</v>
      </c>
      <c r="AD48" s="86">
        <f t="shared" si="109"/>
        <v>0</v>
      </c>
      <c r="AE48" s="394"/>
      <c r="AF48" s="85">
        <v>6414.53</v>
      </c>
      <c r="AG48" s="75">
        <f t="shared" si="97"/>
        <v>3.9136851738865159</v>
      </c>
      <c r="AH48" s="388">
        <f t="shared" si="98"/>
        <v>3.6407742775160887E-2</v>
      </c>
      <c r="AI48" s="395"/>
      <c r="AJ48" s="85">
        <f t="shared" si="99"/>
        <v>-6414.53</v>
      </c>
      <c r="AK48" s="75">
        <f t="shared" ref="AK48:AL48" si="110">+O48-AG48</f>
        <v>-3.9136851738865159</v>
      </c>
      <c r="AL48" s="86">
        <f t="shared" si="110"/>
        <v>-3.6407742775160887E-2</v>
      </c>
      <c r="AM48" s="338"/>
      <c r="AN48" s="6"/>
      <c r="AO48" s="6"/>
      <c r="AP48" s="6">
        <f t="shared" si="101"/>
        <v>0</v>
      </c>
      <c r="AQ48" s="6"/>
      <c r="AR48" s="6">
        <v>325.69863013698625</v>
      </c>
      <c r="AS48" s="6">
        <f t="shared" si="102"/>
        <v>0</v>
      </c>
      <c r="AT48" s="6">
        <f t="shared" si="103"/>
        <v>325.69863013698625</v>
      </c>
      <c r="AU48" s="74"/>
      <c r="AV48" s="537"/>
      <c r="AW48" s="510"/>
      <c r="AX48" s="510"/>
      <c r="AY48" s="510"/>
      <c r="AZ48" s="511"/>
      <c r="BA48" s="338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2.75" customHeight="1">
      <c r="A49" s="570" t="s">
        <v>73</v>
      </c>
      <c r="B49" s="567"/>
      <c r="C49" s="567"/>
      <c r="D49" s="567"/>
      <c r="E49" s="568"/>
      <c r="F49" s="136">
        <v>0</v>
      </c>
      <c r="G49" s="137">
        <v>0</v>
      </c>
      <c r="H49" s="387">
        <f t="shared" si="92"/>
        <v>0</v>
      </c>
      <c r="I49" s="132">
        <f t="shared" si="93"/>
        <v>0</v>
      </c>
      <c r="J49" s="388">
        <f t="shared" si="94"/>
        <v>0</v>
      </c>
      <c r="K49" s="371"/>
      <c r="L49" s="93"/>
      <c r="M49" s="77"/>
      <c r="N49" s="389" t="e">
        <f t="shared" si="78"/>
        <v>#DIV/0!</v>
      </c>
      <c r="O49" s="133"/>
      <c r="P49" s="388"/>
      <c r="Q49" s="79">
        <f t="shared" si="79"/>
        <v>0</v>
      </c>
      <c r="R49" s="90"/>
      <c r="S49" s="391">
        <v>0</v>
      </c>
      <c r="T49" s="82">
        <f t="shared" si="80"/>
        <v>0</v>
      </c>
      <c r="U49" s="83">
        <f t="shared" si="81"/>
        <v>0</v>
      </c>
      <c r="V49" s="84"/>
      <c r="W49" s="371"/>
      <c r="X49" s="378"/>
      <c r="Y49" s="75">
        <f t="shared" si="82"/>
        <v>0</v>
      </c>
      <c r="Z49" s="376">
        <f t="shared" si="83"/>
        <v>0</v>
      </c>
      <c r="AA49" s="358"/>
      <c r="AB49" s="85">
        <f t="shared" si="95"/>
        <v>0</v>
      </c>
      <c r="AC49" s="75">
        <f t="shared" ref="AC49:AD49" si="111">+O49-Y49</f>
        <v>0</v>
      </c>
      <c r="AD49" s="86">
        <f t="shared" si="111"/>
        <v>0</v>
      </c>
      <c r="AE49" s="138"/>
      <c r="AF49" s="85">
        <f>2535.7+260.58+17666</f>
        <v>20462.28</v>
      </c>
      <c r="AG49" s="75">
        <f t="shared" si="97"/>
        <v>12.484612568639413</v>
      </c>
      <c r="AH49" s="388">
        <f t="shared" si="98"/>
        <v>0.11614029817201248</v>
      </c>
      <c r="AI49" s="139"/>
      <c r="AJ49" s="85">
        <f t="shared" si="99"/>
        <v>-20462.28</v>
      </c>
      <c r="AK49" s="75">
        <f t="shared" ref="AK49:AL49" si="112">+O49-AG49</f>
        <v>-12.484612568639413</v>
      </c>
      <c r="AL49" s="86">
        <f t="shared" si="112"/>
        <v>-0.11614029817201248</v>
      </c>
      <c r="AM49" s="338"/>
      <c r="AN49" s="6"/>
      <c r="AO49" s="6"/>
      <c r="AP49" s="6">
        <f t="shared" si="101"/>
        <v>0</v>
      </c>
      <c r="AQ49" s="6"/>
      <c r="AR49" s="6">
        <v>257.50000000000006</v>
      </c>
      <c r="AS49" s="6">
        <f t="shared" si="102"/>
        <v>0</v>
      </c>
      <c r="AT49" s="6">
        <f t="shared" si="103"/>
        <v>257.50000000000006</v>
      </c>
      <c r="AU49" s="74"/>
      <c r="AV49" s="537"/>
      <c r="AW49" s="510"/>
      <c r="AX49" s="510"/>
      <c r="AY49" s="510"/>
      <c r="AZ49" s="511"/>
      <c r="BA49" s="338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2.75" customHeight="1">
      <c r="A50" s="593" t="s">
        <v>74</v>
      </c>
      <c r="B50" s="559"/>
      <c r="C50" s="559"/>
      <c r="D50" s="559"/>
      <c r="E50" s="520"/>
      <c r="F50" s="386">
        <v>0</v>
      </c>
      <c r="G50" s="137">
        <v>0</v>
      </c>
      <c r="H50" s="387">
        <f t="shared" si="92"/>
        <v>0</v>
      </c>
      <c r="I50" s="132">
        <f t="shared" si="93"/>
        <v>0</v>
      </c>
      <c r="J50" s="388">
        <f t="shared" si="94"/>
        <v>0</v>
      </c>
      <c r="K50" s="371"/>
      <c r="L50" s="93"/>
      <c r="M50" s="77"/>
      <c r="N50" s="389" t="e">
        <f t="shared" si="78"/>
        <v>#DIV/0!</v>
      </c>
      <c r="O50" s="133"/>
      <c r="P50" s="388"/>
      <c r="Q50" s="79">
        <f t="shared" si="79"/>
        <v>0</v>
      </c>
      <c r="R50" s="90"/>
      <c r="S50" s="391">
        <v>0</v>
      </c>
      <c r="T50" s="82">
        <f t="shared" si="80"/>
        <v>0</v>
      </c>
      <c r="U50" s="83">
        <f t="shared" si="81"/>
        <v>0</v>
      </c>
      <c r="V50" s="84"/>
      <c r="W50" s="371"/>
      <c r="X50" s="378"/>
      <c r="Y50" s="75">
        <f t="shared" si="82"/>
        <v>0</v>
      </c>
      <c r="Z50" s="376">
        <f t="shared" si="83"/>
        <v>0</v>
      </c>
      <c r="AA50" s="358"/>
      <c r="AB50" s="85">
        <f t="shared" si="95"/>
        <v>0</v>
      </c>
      <c r="AC50" s="75">
        <f t="shared" ref="AC50:AD50" si="113">+O50-Y50</f>
        <v>0</v>
      </c>
      <c r="AD50" s="86">
        <f t="shared" si="113"/>
        <v>0</v>
      </c>
      <c r="AE50" s="138"/>
      <c r="AF50" s="85">
        <f>5431.55+1404.96</f>
        <v>6836.51</v>
      </c>
      <c r="AG50" s="75">
        <f t="shared" si="97"/>
        <v>4.1711470408785845</v>
      </c>
      <c r="AH50" s="388">
        <f t="shared" si="98"/>
        <v>3.8802826950659702E-2</v>
      </c>
      <c r="AI50" s="139"/>
      <c r="AJ50" s="85">
        <f t="shared" si="99"/>
        <v>-6836.51</v>
      </c>
      <c r="AK50" s="75">
        <f t="shared" ref="AK50:AL50" si="114">+O50-AG50</f>
        <v>-4.1711470408785845</v>
      </c>
      <c r="AL50" s="86">
        <f t="shared" si="114"/>
        <v>-3.8802826950659702E-2</v>
      </c>
      <c r="AM50" s="338"/>
      <c r="AN50" s="6"/>
      <c r="AO50" s="6"/>
      <c r="AP50" s="6">
        <f t="shared" si="101"/>
        <v>0</v>
      </c>
      <c r="AQ50" s="6"/>
      <c r="AR50" s="6">
        <v>244.5</v>
      </c>
      <c r="AS50" s="6">
        <f t="shared" si="102"/>
        <v>0</v>
      </c>
      <c r="AT50" s="6">
        <f t="shared" si="103"/>
        <v>244.5</v>
      </c>
      <c r="AU50" s="74"/>
      <c r="AV50" s="537"/>
      <c r="AW50" s="510"/>
      <c r="AX50" s="510"/>
      <c r="AY50" s="510"/>
      <c r="AZ50" s="511"/>
      <c r="BA50" s="338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2.75" customHeight="1">
      <c r="A51" s="571" t="s">
        <v>75</v>
      </c>
      <c r="B51" s="510"/>
      <c r="C51" s="510"/>
      <c r="D51" s="510"/>
      <c r="E51" s="511"/>
      <c r="F51" s="140">
        <v>0</v>
      </c>
      <c r="G51" s="141">
        <v>0</v>
      </c>
      <c r="H51" s="387">
        <f t="shared" si="92"/>
        <v>0</v>
      </c>
      <c r="I51" s="132">
        <f t="shared" si="93"/>
        <v>0</v>
      </c>
      <c r="J51" s="388">
        <f t="shared" si="94"/>
        <v>0</v>
      </c>
      <c r="K51" s="371"/>
      <c r="L51" s="93"/>
      <c r="M51" s="77"/>
      <c r="N51" s="389" t="e">
        <f t="shared" si="78"/>
        <v>#DIV/0!</v>
      </c>
      <c r="O51" s="133"/>
      <c r="P51" s="388"/>
      <c r="Q51" s="79">
        <f t="shared" si="79"/>
        <v>0</v>
      </c>
      <c r="R51" s="90">
        <v>0</v>
      </c>
      <c r="S51" s="391">
        <v>0</v>
      </c>
      <c r="T51" s="82">
        <f t="shared" si="80"/>
        <v>0</v>
      </c>
      <c r="U51" s="83">
        <f t="shared" si="81"/>
        <v>0</v>
      </c>
      <c r="V51" s="84"/>
      <c r="W51" s="371"/>
      <c r="X51" s="378">
        <v>0</v>
      </c>
      <c r="Y51" s="75">
        <f t="shared" si="82"/>
        <v>0</v>
      </c>
      <c r="Z51" s="376">
        <f t="shared" si="83"/>
        <v>0</v>
      </c>
      <c r="AA51" s="358"/>
      <c r="AB51" s="85">
        <f t="shared" si="95"/>
        <v>0</v>
      </c>
      <c r="AC51" s="75">
        <f t="shared" ref="AC51:AD51" si="115">+O51-Y51</f>
        <v>0</v>
      </c>
      <c r="AD51" s="86">
        <f t="shared" si="115"/>
        <v>0</v>
      </c>
      <c r="AE51" s="138"/>
      <c r="AF51" s="85">
        <f t="shared" ref="AF51:AF52" si="116">7826.74+1405.75+4440.95+1211.62+1725.37</f>
        <v>16610.429999999997</v>
      </c>
      <c r="AG51" s="75">
        <f t="shared" si="97"/>
        <v>10.134490543014032</v>
      </c>
      <c r="AH51" s="388">
        <f t="shared" si="98"/>
        <v>9.4277875826415281E-2</v>
      </c>
      <c r="AI51" s="139"/>
      <c r="AJ51" s="85">
        <f t="shared" si="99"/>
        <v>-16610.429999999997</v>
      </c>
      <c r="AK51" s="75">
        <f t="shared" ref="AK51:AL51" si="117">+O51-AG51</f>
        <v>-10.134490543014032</v>
      </c>
      <c r="AL51" s="86">
        <f t="shared" si="117"/>
        <v>-9.4277875826415281E-2</v>
      </c>
      <c r="AM51" s="338"/>
      <c r="AN51" s="6"/>
      <c r="AO51" s="6"/>
      <c r="AP51" s="6">
        <f t="shared" si="101"/>
        <v>0</v>
      </c>
      <c r="AQ51" s="6"/>
      <c r="AR51" s="6">
        <v>2143.8246575342464</v>
      </c>
      <c r="AS51" s="6">
        <f t="shared" si="102"/>
        <v>0</v>
      </c>
      <c r="AT51" s="6">
        <f t="shared" si="103"/>
        <v>2143.8246575342464</v>
      </c>
      <c r="AU51" s="74"/>
      <c r="AV51" s="537"/>
      <c r="AW51" s="510"/>
      <c r="AX51" s="510"/>
      <c r="AY51" s="510"/>
      <c r="AZ51" s="511"/>
      <c r="BA51" s="338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2.75" customHeight="1">
      <c r="A52" s="571" t="s">
        <v>76</v>
      </c>
      <c r="B52" s="510"/>
      <c r="C52" s="510"/>
      <c r="D52" s="510"/>
      <c r="E52" s="511"/>
      <c r="F52" s="140">
        <v>0</v>
      </c>
      <c r="G52" s="141">
        <v>0</v>
      </c>
      <c r="H52" s="387">
        <f t="shared" si="92"/>
        <v>0</v>
      </c>
      <c r="I52" s="132">
        <f t="shared" si="93"/>
        <v>0</v>
      </c>
      <c r="J52" s="388">
        <f t="shared" si="94"/>
        <v>0</v>
      </c>
      <c r="K52" s="371"/>
      <c r="L52" s="93"/>
      <c r="M52" s="77"/>
      <c r="N52" s="389" t="e">
        <f t="shared" si="78"/>
        <v>#DIV/0!</v>
      </c>
      <c r="O52" s="133"/>
      <c r="P52" s="388"/>
      <c r="Q52" s="79">
        <f t="shared" si="79"/>
        <v>0</v>
      </c>
      <c r="R52" s="90">
        <v>0</v>
      </c>
      <c r="S52" s="391">
        <v>0</v>
      </c>
      <c r="T52" s="82">
        <f t="shared" si="80"/>
        <v>0</v>
      </c>
      <c r="U52" s="83">
        <f t="shared" si="81"/>
        <v>0</v>
      </c>
      <c r="V52" s="84"/>
      <c r="W52" s="371"/>
      <c r="X52" s="378">
        <v>0</v>
      </c>
      <c r="Y52" s="75">
        <f t="shared" si="82"/>
        <v>0</v>
      </c>
      <c r="Z52" s="376">
        <f t="shared" si="83"/>
        <v>0</v>
      </c>
      <c r="AA52" s="358"/>
      <c r="AB52" s="85">
        <f t="shared" si="95"/>
        <v>0</v>
      </c>
      <c r="AC52" s="75">
        <f t="shared" ref="AC52:AD52" si="118">+O52-Y52</f>
        <v>0</v>
      </c>
      <c r="AD52" s="86">
        <f t="shared" si="118"/>
        <v>0</v>
      </c>
      <c r="AE52" s="138"/>
      <c r="AF52" s="85">
        <f t="shared" si="116"/>
        <v>16610.429999999997</v>
      </c>
      <c r="AG52" s="75">
        <f t="shared" si="97"/>
        <v>10.134490543014032</v>
      </c>
      <c r="AH52" s="388">
        <f t="shared" si="98"/>
        <v>9.4277875826415281E-2</v>
      </c>
      <c r="AI52" s="139"/>
      <c r="AJ52" s="85">
        <f t="shared" si="99"/>
        <v>-16610.429999999997</v>
      </c>
      <c r="AK52" s="75">
        <f t="shared" ref="AK52:AL52" si="119">+O52-AG52</f>
        <v>-10.134490543014032</v>
      </c>
      <c r="AL52" s="86">
        <f t="shared" si="119"/>
        <v>-9.4277875826415281E-2</v>
      </c>
      <c r="AM52" s="338"/>
      <c r="AN52" s="6"/>
      <c r="AO52" s="6"/>
      <c r="AP52" s="6">
        <f t="shared" si="101"/>
        <v>0</v>
      </c>
      <c r="AQ52" s="6"/>
      <c r="AR52" s="6">
        <v>2143.8246575342464</v>
      </c>
      <c r="AS52" s="6">
        <f t="shared" si="102"/>
        <v>0</v>
      </c>
      <c r="AT52" s="6">
        <f t="shared" si="103"/>
        <v>2143.8246575342464</v>
      </c>
      <c r="AU52" s="74"/>
      <c r="AV52" s="537"/>
      <c r="AW52" s="510"/>
      <c r="AX52" s="510"/>
      <c r="AY52" s="510"/>
      <c r="AZ52" s="511"/>
      <c r="BA52" s="338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2.75" customHeight="1">
      <c r="A53" s="594" t="s">
        <v>60</v>
      </c>
      <c r="B53" s="595"/>
      <c r="C53" s="595"/>
      <c r="D53" s="595"/>
      <c r="E53" s="596"/>
      <c r="F53" s="142">
        <v>0</v>
      </c>
      <c r="G53" s="104">
        <v>0</v>
      </c>
      <c r="H53" s="387">
        <f t="shared" si="92"/>
        <v>0</v>
      </c>
      <c r="I53" s="132">
        <f t="shared" si="93"/>
        <v>0</v>
      </c>
      <c r="J53" s="388">
        <f t="shared" si="94"/>
        <v>0</v>
      </c>
      <c r="K53" s="371"/>
      <c r="L53" s="93"/>
      <c r="M53" s="77"/>
      <c r="N53" s="389" t="e">
        <f t="shared" si="78"/>
        <v>#DIV/0!</v>
      </c>
      <c r="O53" s="133"/>
      <c r="P53" s="388"/>
      <c r="Q53" s="101">
        <f t="shared" si="79"/>
        <v>0</v>
      </c>
      <c r="R53" s="396"/>
      <c r="S53" s="391">
        <v>0</v>
      </c>
      <c r="T53" s="82">
        <f t="shared" si="80"/>
        <v>0</v>
      </c>
      <c r="U53" s="83">
        <f t="shared" si="81"/>
        <v>0</v>
      </c>
      <c r="V53" s="84"/>
      <c r="W53" s="371"/>
      <c r="X53" s="397">
        <v>0</v>
      </c>
      <c r="Y53" s="99">
        <f t="shared" si="82"/>
        <v>0</v>
      </c>
      <c r="Z53" s="143">
        <f t="shared" si="83"/>
        <v>0</v>
      </c>
      <c r="AA53" s="358"/>
      <c r="AB53" s="85">
        <f t="shared" si="95"/>
        <v>0</v>
      </c>
      <c r="AC53" s="104">
        <f t="shared" ref="AC53:AD53" si="120">+O53-Y53</f>
        <v>0</v>
      </c>
      <c r="AD53" s="86">
        <f t="shared" si="120"/>
        <v>0</v>
      </c>
      <c r="AE53" s="138"/>
      <c r="AF53" s="85">
        <f>6192.6+121.22</f>
        <v>6313.8200000000006</v>
      </c>
      <c r="AG53" s="104">
        <f t="shared" si="97"/>
        <v>3.8522391702257477</v>
      </c>
      <c r="AH53" s="388">
        <f t="shared" si="98"/>
        <v>3.5836130548717732E-2</v>
      </c>
      <c r="AI53" s="139"/>
      <c r="AJ53" s="85">
        <f t="shared" si="99"/>
        <v>-6313.8200000000006</v>
      </c>
      <c r="AK53" s="104">
        <f t="shared" ref="AK53:AL53" si="121">+O53-AG53</f>
        <v>-3.8522391702257477</v>
      </c>
      <c r="AL53" s="86">
        <f t="shared" si="121"/>
        <v>-3.5836130548717732E-2</v>
      </c>
      <c r="AM53" s="338"/>
      <c r="AN53" s="6"/>
      <c r="AO53" s="6"/>
      <c r="AP53" s="6">
        <f t="shared" si="101"/>
        <v>0</v>
      </c>
      <c r="AQ53" s="6"/>
      <c r="AR53" s="6">
        <v>508.77369863013701</v>
      </c>
      <c r="AS53" s="6">
        <f t="shared" si="102"/>
        <v>0</v>
      </c>
      <c r="AT53" s="6">
        <f t="shared" si="103"/>
        <v>508.77369863013701</v>
      </c>
      <c r="AU53" s="74"/>
      <c r="AV53" s="537"/>
      <c r="AW53" s="510"/>
      <c r="AX53" s="510"/>
      <c r="AY53" s="510"/>
      <c r="AZ53" s="511"/>
      <c r="BA53" s="338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2.75" customHeight="1">
      <c r="A54" s="597" t="s">
        <v>77</v>
      </c>
      <c r="B54" s="586"/>
      <c r="C54" s="586"/>
      <c r="D54" s="586"/>
      <c r="E54" s="587"/>
      <c r="F54" s="144">
        <f t="shared" ref="F54:H54" si="122">SUM(F42:F53)</f>
        <v>0</v>
      </c>
      <c r="G54" s="144">
        <f t="shared" si="122"/>
        <v>0</v>
      </c>
      <c r="H54" s="145">
        <f t="shared" si="122"/>
        <v>0</v>
      </c>
      <c r="I54" s="146">
        <f>+H54/F6</f>
        <v>0</v>
      </c>
      <c r="J54" s="147">
        <f>+H54/F19</f>
        <v>0</v>
      </c>
      <c r="K54" s="371"/>
      <c r="L54" s="148">
        <f t="shared" ref="L54:M54" si="123">SUM(L42:L53)</f>
        <v>0</v>
      </c>
      <c r="M54" s="43">
        <f t="shared" si="123"/>
        <v>0</v>
      </c>
      <c r="N54" s="25" t="e">
        <f t="shared" si="78"/>
        <v>#DIV/0!</v>
      </c>
      <c r="O54" s="109"/>
      <c r="P54" s="398"/>
      <c r="Q54" s="110">
        <f t="shared" si="79"/>
        <v>0</v>
      </c>
      <c r="R54" s="111">
        <f>SUM(R42:R53)</f>
        <v>0</v>
      </c>
      <c r="S54" s="149"/>
      <c r="T54" s="113">
        <f t="shared" ref="T54:V54" si="124">SUM(T42:T53)</f>
        <v>0</v>
      </c>
      <c r="U54" s="113">
        <f t="shared" si="124"/>
        <v>0</v>
      </c>
      <c r="V54" s="110">
        <f t="shared" si="124"/>
        <v>0</v>
      </c>
      <c r="W54" s="150"/>
      <c r="X54" s="24">
        <f>SUM(X42:X53)</f>
        <v>0</v>
      </c>
      <c r="Y54" s="151">
        <f t="shared" si="82"/>
        <v>0</v>
      </c>
      <c r="Z54" s="152">
        <f t="shared" si="83"/>
        <v>0</v>
      </c>
      <c r="AA54" s="358"/>
      <c r="AB54" s="106">
        <f>SUM(AB42:AB53)</f>
        <v>0</v>
      </c>
      <c r="AC54" s="115">
        <f t="shared" ref="AC54:AD54" si="125">+O54-Y54</f>
        <v>0</v>
      </c>
      <c r="AD54" s="116">
        <f t="shared" si="125"/>
        <v>0</v>
      </c>
      <c r="AE54" s="138"/>
      <c r="AF54" s="106">
        <f>SUM(AF42:AF53)</f>
        <v>86938.53</v>
      </c>
      <c r="AG54" s="75">
        <f t="shared" si="97"/>
        <v>53.043642464917632</v>
      </c>
      <c r="AH54" s="147">
        <f>+AF54/AF19</f>
        <v>0.49344778767744613</v>
      </c>
      <c r="AI54" s="139"/>
      <c r="AJ54" s="106">
        <f>SUM(AJ42:AJ53)</f>
        <v>-86938.53</v>
      </c>
      <c r="AK54" s="115">
        <f t="shared" ref="AK54:AL54" si="126">+O54-AG54</f>
        <v>-53.043642464917632</v>
      </c>
      <c r="AL54" s="116">
        <f t="shared" si="126"/>
        <v>-0.49344778767744613</v>
      </c>
      <c r="AM54" s="338"/>
      <c r="AN54" s="6"/>
      <c r="AO54" s="6"/>
      <c r="AP54" s="6">
        <f t="shared" si="101"/>
        <v>0</v>
      </c>
      <c r="AQ54" s="6"/>
      <c r="AR54" s="6">
        <v>6173.1478356164389</v>
      </c>
      <c r="AS54" s="6">
        <f t="shared" si="102"/>
        <v>0</v>
      </c>
      <c r="AT54" s="6">
        <f t="shared" si="103"/>
        <v>6173.1478356164389</v>
      </c>
      <c r="AU54" s="74"/>
      <c r="AV54" s="548"/>
      <c r="AW54" s="526"/>
      <c r="AX54" s="526"/>
      <c r="AY54" s="526"/>
      <c r="AZ54" s="527"/>
      <c r="BA54" s="338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2.75" customHeight="1">
      <c r="A55" s="153" t="s">
        <v>78</v>
      </c>
      <c r="B55" s="120"/>
      <c r="C55" s="120"/>
      <c r="D55" s="120"/>
      <c r="E55" s="121"/>
      <c r="F55" s="119"/>
      <c r="G55" s="120"/>
      <c r="H55" s="121"/>
      <c r="I55" s="122"/>
      <c r="J55" s="154" t="s">
        <v>63</v>
      </c>
      <c r="K55" s="371"/>
      <c r="L55" s="399"/>
      <c r="M55" s="400"/>
      <c r="N55" s="401"/>
      <c r="O55" s="402"/>
      <c r="P55" s="401"/>
      <c r="Q55" s="401"/>
      <c r="R55" s="401"/>
      <c r="S55" s="401"/>
      <c r="T55" s="401"/>
      <c r="U55" s="401"/>
      <c r="V55" s="403"/>
      <c r="W55" s="371"/>
      <c r="X55" s="399"/>
      <c r="Y55" s="401"/>
      <c r="Z55" s="343"/>
      <c r="AA55" s="358"/>
      <c r="AB55" s="119"/>
      <c r="AC55" s="120"/>
      <c r="AD55" s="130"/>
      <c r="AE55" s="138"/>
      <c r="AF55" s="119"/>
      <c r="AG55" s="120"/>
      <c r="AH55" s="121"/>
      <c r="AI55" s="139"/>
      <c r="AJ55" s="131"/>
      <c r="AK55" s="120"/>
      <c r="AL55" s="130"/>
      <c r="AM55" s="338"/>
      <c r="AN55" s="6"/>
      <c r="AO55" s="6"/>
      <c r="AP55" s="6">
        <f t="shared" si="101"/>
        <v>0</v>
      </c>
      <c r="AQ55" s="6"/>
      <c r="AR55" s="6">
        <v>0</v>
      </c>
      <c r="AS55" s="6">
        <f t="shared" si="102"/>
        <v>0</v>
      </c>
      <c r="AT55" s="6">
        <f t="shared" si="103"/>
        <v>0</v>
      </c>
      <c r="AU55" s="74"/>
      <c r="AV55" s="155"/>
      <c r="AW55" s="156"/>
      <c r="AX55" s="156"/>
      <c r="AY55" s="156"/>
      <c r="AZ55" s="157"/>
      <c r="BA55" s="338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2.75" customHeight="1">
      <c r="A56" s="593" t="s">
        <v>79</v>
      </c>
      <c r="B56" s="559"/>
      <c r="C56" s="559"/>
      <c r="D56" s="559"/>
      <c r="E56" s="520"/>
      <c r="F56" s="386">
        <v>0</v>
      </c>
      <c r="G56" s="132">
        <v>0</v>
      </c>
      <c r="H56" s="387">
        <f t="shared" ref="H56:H66" si="127">SUM(F56:G56)</f>
        <v>0</v>
      </c>
      <c r="I56" s="132">
        <f t="shared" ref="I56:I66" si="128">+H56/$F$6</f>
        <v>0</v>
      </c>
      <c r="J56" s="388">
        <f t="shared" ref="J56:J66" si="129">+H56/$F$19</f>
        <v>0</v>
      </c>
      <c r="K56" s="371"/>
      <c r="L56" s="93"/>
      <c r="M56" s="77"/>
      <c r="N56" s="389" t="e">
        <f t="shared" ref="N56:N67" si="130">M56/$L$22</f>
        <v>#DIV/0!</v>
      </c>
      <c r="O56" s="133" t="e">
        <f t="shared" ref="O56:O66" si="131">+M56/$L$6</f>
        <v>#DIV/0!</v>
      </c>
      <c r="P56" s="388" t="e">
        <f t="shared" ref="P56:P66" si="132">+M56/$L$19</f>
        <v>#DIV/0!</v>
      </c>
      <c r="Q56" s="79">
        <f t="shared" ref="Q56:Q67" si="133">IFERROR(M56/L56,0)</f>
        <v>0</v>
      </c>
      <c r="R56" s="90"/>
      <c r="S56" s="158">
        <v>0</v>
      </c>
      <c r="T56" s="82">
        <f t="shared" ref="T56:T66" si="134">$U$1*Q56*S56</f>
        <v>0</v>
      </c>
      <c r="U56" s="83">
        <f t="shared" ref="U56:U66" si="135">M56-T56</f>
        <v>0</v>
      </c>
      <c r="V56" s="84"/>
      <c r="W56" s="371"/>
      <c r="X56" s="378">
        <v>0</v>
      </c>
      <c r="Y56" s="75">
        <f t="shared" ref="Y56:Y67" si="136">IF(X56,X56/$X$6,0)</f>
        <v>0</v>
      </c>
      <c r="Z56" s="376">
        <f t="shared" ref="Z56:Z67" si="137">IF(X56,X56/$X$11,0)</f>
        <v>0</v>
      </c>
      <c r="AA56" s="358"/>
      <c r="AB56" s="85">
        <f t="shared" ref="AB56:AB66" si="138">+M56-X56</f>
        <v>0</v>
      </c>
      <c r="AC56" s="75" t="e">
        <f t="shared" ref="AC56:AD56" si="139">+O56-Y56</f>
        <v>#DIV/0!</v>
      </c>
      <c r="AD56" s="86" t="e">
        <f t="shared" si="139"/>
        <v>#DIV/0!</v>
      </c>
      <c r="AE56" s="87"/>
      <c r="AF56" s="85">
        <v>0</v>
      </c>
      <c r="AG56" s="75">
        <f t="shared" ref="AG56:AG67" si="140">AF56/$AF$6</f>
        <v>0</v>
      </c>
      <c r="AH56" s="388">
        <f t="shared" ref="AH56:AH66" si="141">AF56/$AF$19</f>
        <v>0</v>
      </c>
      <c r="AI56" s="88"/>
      <c r="AJ56" s="85">
        <f t="shared" ref="AJ56:AJ66" si="142">+M56-AF56</f>
        <v>0</v>
      </c>
      <c r="AK56" s="75" t="e">
        <f t="shared" ref="AK56:AL56" si="143">+O56-AG56</f>
        <v>#DIV/0!</v>
      </c>
      <c r="AL56" s="86" t="e">
        <f t="shared" si="143"/>
        <v>#DIV/0!</v>
      </c>
      <c r="AM56" s="88"/>
      <c r="AN56" s="88"/>
      <c r="AO56" s="88"/>
      <c r="AP56" s="6">
        <f t="shared" si="101"/>
        <v>0</v>
      </c>
      <c r="AQ56" s="88"/>
      <c r="AR56" s="88">
        <v>757.91780821917814</v>
      </c>
      <c r="AS56" s="6">
        <f t="shared" si="102"/>
        <v>0</v>
      </c>
      <c r="AT56" s="6">
        <f t="shared" si="103"/>
        <v>757.91780821917814</v>
      </c>
      <c r="AU56" s="88"/>
      <c r="AV56" s="549"/>
      <c r="AW56" s="539"/>
      <c r="AX56" s="539"/>
      <c r="AY56" s="539"/>
      <c r="AZ56" s="540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</row>
    <row r="57" spans="1:66" ht="12.75" customHeight="1">
      <c r="A57" s="593" t="s">
        <v>80</v>
      </c>
      <c r="B57" s="559"/>
      <c r="C57" s="559"/>
      <c r="D57" s="559"/>
      <c r="E57" s="520"/>
      <c r="F57" s="386">
        <v>0</v>
      </c>
      <c r="G57" s="99">
        <v>0</v>
      </c>
      <c r="H57" s="387">
        <f t="shared" si="127"/>
        <v>0</v>
      </c>
      <c r="I57" s="132">
        <f t="shared" si="128"/>
        <v>0</v>
      </c>
      <c r="J57" s="388">
        <f t="shared" si="129"/>
        <v>0</v>
      </c>
      <c r="K57" s="371"/>
      <c r="L57" s="93"/>
      <c r="M57" s="77"/>
      <c r="N57" s="389" t="e">
        <f t="shared" si="130"/>
        <v>#DIV/0!</v>
      </c>
      <c r="O57" s="133" t="e">
        <f t="shared" si="131"/>
        <v>#DIV/0!</v>
      </c>
      <c r="P57" s="388" t="e">
        <f t="shared" si="132"/>
        <v>#DIV/0!</v>
      </c>
      <c r="Q57" s="79">
        <f t="shared" si="133"/>
        <v>0</v>
      </c>
      <c r="R57" s="84">
        <v>0</v>
      </c>
      <c r="S57" s="158">
        <v>0</v>
      </c>
      <c r="T57" s="82">
        <f t="shared" si="134"/>
        <v>0</v>
      </c>
      <c r="U57" s="83">
        <f t="shared" si="135"/>
        <v>0</v>
      </c>
      <c r="V57" s="84"/>
      <c r="W57" s="371"/>
      <c r="X57" s="378">
        <v>0</v>
      </c>
      <c r="Y57" s="75">
        <f t="shared" si="136"/>
        <v>0</v>
      </c>
      <c r="Z57" s="376">
        <f t="shared" si="137"/>
        <v>0</v>
      </c>
      <c r="AA57" s="358"/>
      <c r="AB57" s="85">
        <f t="shared" si="138"/>
        <v>0</v>
      </c>
      <c r="AC57" s="75" t="e">
        <f t="shared" ref="AC57:AD57" si="144">+O57-Y57</f>
        <v>#DIV/0!</v>
      </c>
      <c r="AD57" s="86" t="e">
        <f t="shared" si="144"/>
        <v>#DIV/0!</v>
      </c>
      <c r="AE57" s="87"/>
      <c r="AF57" s="85">
        <f t="shared" ref="AF57:AF60" si="145">1638.1+177.44+1750.98+2462.27</f>
        <v>6028.79</v>
      </c>
      <c r="AG57" s="75">
        <f t="shared" si="140"/>
        <v>3.6783343502135448</v>
      </c>
      <c r="AH57" s="388">
        <f t="shared" si="141"/>
        <v>3.421835045832855E-2</v>
      </c>
      <c r="AI57" s="88"/>
      <c r="AJ57" s="85">
        <f t="shared" si="142"/>
        <v>-6028.79</v>
      </c>
      <c r="AK57" s="75" t="e">
        <f t="shared" ref="AK57:AL57" si="146">+O57-AG57</f>
        <v>#DIV/0!</v>
      </c>
      <c r="AL57" s="86" t="e">
        <f t="shared" si="146"/>
        <v>#DIV/0!</v>
      </c>
      <c r="AM57" s="393"/>
      <c r="AN57" s="69"/>
      <c r="AO57" s="69"/>
      <c r="AP57" s="6">
        <f t="shared" si="101"/>
        <v>0</v>
      </c>
      <c r="AQ57" s="69"/>
      <c r="AR57" s="69">
        <v>1095.0487671232875</v>
      </c>
      <c r="AS57" s="6">
        <f t="shared" si="102"/>
        <v>0</v>
      </c>
      <c r="AT57" s="6">
        <f t="shared" si="103"/>
        <v>1095.0487671232875</v>
      </c>
      <c r="AU57" s="134"/>
      <c r="AV57" s="537"/>
      <c r="AW57" s="510"/>
      <c r="AX57" s="510"/>
      <c r="AY57" s="510"/>
      <c r="AZ57" s="511"/>
      <c r="BA57" s="393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ht="12.75" customHeight="1">
      <c r="A58" s="593" t="s">
        <v>81</v>
      </c>
      <c r="B58" s="559"/>
      <c r="C58" s="559"/>
      <c r="D58" s="559"/>
      <c r="E58" s="520"/>
      <c r="F58" s="386">
        <v>0</v>
      </c>
      <c r="G58" s="99">
        <v>0</v>
      </c>
      <c r="H58" s="387">
        <f t="shared" si="127"/>
        <v>0</v>
      </c>
      <c r="I58" s="132">
        <f t="shared" si="128"/>
        <v>0</v>
      </c>
      <c r="J58" s="388">
        <f t="shared" si="129"/>
        <v>0</v>
      </c>
      <c r="K58" s="371"/>
      <c r="L58" s="93"/>
      <c r="M58" s="77"/>
      <c r="N58" s="389" t="e">
        <f t="shared" si="130"/>
        <v>#DIV/0!</v>
      </c>
      <c r="O58" s="133" t="e">
        <f t="shared" si="131"/>
        <v>#DIV/0!</v>
      </c>
      <c r="P58" s="388" t="e">
        <f t="shared" si="132"/>
        <v>#DIV/0!</v>
      </c>
      <c r="Q58" s="79">
        <f t="shared" si="133"/>
        <v>0</v>
      </c>
      <c r="R58" s="84"/>
      <c r="S58" s="158">
        <v>0</v>
      </c>
      <c r="T58" s="82">
        <f t="shared" si="134"/>
        <v>0</v>
      </c>
      <c r="U58" s="83">
        <f t="shared" si="135"/>
        <v>0</v>
      </c>
      <c r="V58" s="84"/>
      <c r="W58" s="371"/>
      <c r="X58" s="378">
        <v>0</v>
      </c>
      <c r="Y58" s="75">
        <f t="shared" si="136"/>
        <v>0</v>
      </c>
      <c r="Z58" s="376">
        <f t="shared" si="137"/>
        <v>0</v>
      </c>
      <c r="AA58" s="358"/>
      <c r="AB58" s="85">
        <f t="shared" si="138"/>
        <v>0</v>
      </c>
      <c r="AC58" s="75" t="e">
        <f t="shared" ref="AC58:AD58" si="147">+O58-Y58</f>
        <v>#DIV/0!</v>
      </c>
      <c r="AD58" s="86" t="e">
        <f t="shared" si="147"/>
        <v>#DIV/0!</v>
      </c>
      <c r="AE58" s="87"/>
      <c r="AF58" s="85">
        <f t="shared" si="145"/>
        <v>6028.79</v>
      </c>
      <c r="AG58" s="75">
        <f t="shared" si="140"/>
        <v>3.6783343502135448</v>
      </c>
      <c r="AH58" s="388">
        <f t="shared" si="141"/>
        <v>3.421835045832855E-2</v>
      </c>
      <c r="AI58" s="88"/>
      <c r="AJ58" s="85">
        <f t="shared" si="142"/>
        <v>-6028.79</v>
      </c>
      <c r="AK58" s="75" t="e">
        <f t="shared" ref="AK58:AL58" si="148">+O58-AG58</f>
        <v>#DIV/0!</v>
      </c>
      <c r="AL58" s="86" t="e">
        <f t="shared" si="148"/>
        <v>#DIV/0!</v>
      </c>
      <c r="AM58" s="393"/>
      <c r="AN58" s="69"/>
      <c r="AO58" s="69"/>
      <c r="AP58" s="6">
        <f t="shared" si="101"/>
        <v>0</v>
      </c>
      <c r="AQ58" s="69"/>
      <c r="AR58" s="69">
        <v>1095.0487671232875</v>
      </c>
      <c r="AS58" s="6">
        <f t="shared" si="102"/>
        <v>0</v>
      </c>
      <c r="AT58" s="6">
        <f t="shared" si="103"/>
        <v>1095.0487671232875</v>
      </c>
      <c r="AU58" s="134"/>
      <c r="AV58" s="537"/>
      <c r="AW58" s="510"/>
      <c r="AX58" s="510"/>
      <c r="AY58" s="510"/>
      <c r="AZ58" s="511"/>
      <c r="BA58" s="393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ht="12.75" customHeight="1">
      <c r="A59" s="593" t="s">
        <v>82</v>
      </c>
      <c r="B59" s="559"/>
      <c r="C59" s="559"/>
      <c r="D59" s="559"/>
      <c r="E59" s="520"/>
      <c r="F59" s="386">
        <v>0</v>
      </c>
      <c r="G59" s="99">
        <v>0</v>
      </c>
      <c r="H59" s="387">
        <f t="shared" si="127"/>
        <v>0</v>
      </c>
      <c r="I59" s="132">
        <f t="shared" si="128"/>
        <v>0</v>
      </c>
      <c r="J59" s="388">
        <f t="shared" si="129"/>
        <v>0</v>
      </c>
      <c r="K59" s="371"/>
      <c r="L59" s="93"/>
      <c r="M59" s="77"/>
      <c r="N59" s="389" t="e">
        <f t="shared" si="130"/>
        <v>#DIV/0!</v>
      </c>
      <c r="O59" s="133" t="e">
        <f t="shared" si="131"/>
        <v>#DIV/0!</v>
      </c>
      <c r="P59" s="388" t="e">
        <f t="shared" si="132"/>
        <v>#DIV/0!</v>
      </c>
      <c r="Q59" s="79">
        <f t="shared" si="133"/>
        <v>0</v>
      </c>
      <c r="R59" s="84"/>
      <c r="S59" s="158">
        <v>0</v>
      </c>
      <c r="T59" s="82">
        <f t="shared" si="134"/>
        <v>0</v>
      </c>
      <c r="U59" s="83">
        <f t="shared" si="135"/>
        <v>0</v>
      </c>
      <c r="V59" s="84"/>
      <c r="W59" s="371"/>
      <c r="X59" s="378">
        <v>0</v>
      </c>
      <c r="Y59" s="75">
        <f t="shared" si="136"/>
        <v>0</v>
      </c>
      <c r="Z59" s="376">
        <f t="shared" si="137"/>
        <v>0</v>
      </c>
      <c r="AA59" s="358"/>
      <c r="AB59" s="85">
        <f t="shared" si="138"/>
        <v>0</v>
      </c>
      <c r="AC59" s="75" t="e">
        <f t="shared" ref="AC59:AD59" si="149">+O59-Y59</f>
        <v>#DIV/0!</v>
      </c>
      <c r="AD59" s="86" t="e">
        <f t="shared" si="149"/>
        <v>#DIV/0!</v>
      </c>
      <c r="AE59" s="87"/>
      <c r="AF59" s="85">
        <f t="shared" si="145"/>
        <v>6028.79</v>
      </c>
      <c r="AG59" s="75">
        <f t="shared" si="140"/>
        <v>3.6783343502135448</v>
      </c>
      <c r="AH59" s="388">
        <f t="shared" si="141"/>
        <v>3.421835045832855E-2</v>
      </c>
      <c r="AI59" s="88"/>
      <c r="AJ59" s="85">
        <f t="shared" si="142"/>
        <v>-6028.79</v>
      </c>
      <c r="AK59" s="75" t="e">
        <f t="shared" ref="AK59:AL59" si="150">+O59-AG59</f>
        <v>#DIV/0!</v>
      </c>
      <c r="AL59" s="86" t="e">
        <f t="shared" si="150"/>
        <v>#DIV/0!</v>
      </c>
      <c r="AM59" s="393"/>
      <c r="AN59" s="69"/>
      <c r="AO59" s="69"/>
      <c r="AP59" s="6">
        <f t="shared" si="101"/>
        <v>0</v>
      </c>
      <c r="AQ59" s="69"/>
      <c r="AR59" s="69">
        <v>1095.0487671232875</v>
      </c>
      <c r="AS59" s="6">
        <f t="shared" si="102"/>
        <v>0</v>
      </c>
      <c r="AT59" s="6">
        <f t="shared" si="103"/>
        <v>1095.0487671232875</v>
      </c>
      <c r="AU59" s="134"/>
      <c r="AV59" s="537"/>
      <c r="AW59" s="510"/>
      <c r="AX59" s="510"/>
      <c r="AY59" s="510"/>
      <c r="AZ59" s="511"/>
      <c r="BA59" s="393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</row>
    <row r="60" spans="1:66" ht="12.75" customHeight="1">
      <c r="A60" s="593" t="s">
        <v>83</v>
      </c>
      <c r="B60" s="559"/>
      <c r="C60" s="559"/>
      <c r="D60" s="559"/>
      <c r="E60" s="520"/>
      <c r="F60" s="386">
        <v>0</v>
      </c>
      <c r="G60" s="99">
        <v>0</v>
      </c>
      <c r="H60" s="387">
        <f t="shared" si="127"/>
        <v>0</v>
      </c>
      <c r="I60" s="132">
        <f t="shared" si="128"/>
        <v>0</v>
      </c>
      <c r="J60" s="388">
        <f t="shared" si="129"/>
        <v>0</v>
      </c>
      <c r="K60" s="371"/>
      <c r="L60" s="93"/>
      <c r="M60" s="77"/>
      <c r="N60" s="389" t="e">
        <f t="shared" si="130"/>
        <v>#DIV/0!</v>
      </c>
      <c r="O60" s="133" t="e">
        <f t="shared" si="131"/>
        <v>#DIV/0!</v>
      </c>
      <c r="P60" s="388" t="e">
        <f t="shared" si="132"/>
        <v>#DIV/0!</v>
      </c>
      <c r="Q60" s="79">
        <f t="shared" si="133"/>
        <v>0</v>
      </c>
      <c r="R60" s="84">
        <v>0</v>
      </c>
      <c r="S60" s="158">
        <v>0</v>
      </c>
      <c r="T60" s="82">
        <f t="shared" si="134"/>
        <v>0</v>
      </c>
      <c r="U60" s="83">
        <f t="shared" si="135"/>
        <v>0</v>
      </c>
      <c r="V60" s="84"/>
      <c r="W60" s="371"/>
      <c r="X60" s="378">
        <v>0</v>
      </c>
      <c r="Y60" s="75">
        <f t="shared" si="136"/>
        <v>0</v>
      </c>
      <c r="Z60" s="376">
        <f t="shared" si="137"/>
        <v>0</v>
      </c>
      <c r="AA60" s="358"/>
      <c r="AB60" s="85">
        <f t="shared" si="138"/>
        <v>0</v>
      </c>
      <c r="AC60" s="75" t="e">
        <f t="shared" ref="AC60:AD60" si="151">+O60-Y60</f>
        <v>#DIV/0!</v>
      </c>
      <c r="AD60" s="86" t="e">
        <f t="shared" si="151"/>
        <v>#DIV/0!</v>
      </c>
      <c r="AE60" s="87"/>
      <c r="AF60" s="85">
        <f t="shared" si="145"/>
        <v>6028.79</v>
      </c>
      <c r="AG60" s="75">
        <f t="shared" si="140"/>
        <v>3.6783343502135448</v>
      </c>
      <c r="AH60" s="388">
        <f t="shared" si="141"/>
        <v>3.421835045832855E-2</v>
      </c>
      <c r="AI60" s="88"/>
      <c r="AJ60" s="85">
        <f t="shared" si="142"/>
        <v>-6028.79</v>
      </c>
      <c r="AK60" s="75" t="e">
        <f t="shared" ref="AK60:AL60" si="152">+O60-AG60</f>
        <v>#DIV/0!</v>
      </c>
      <c r="AL60" s="86" t="e">
        <f t="shared" si="152"/>
        <v>#DIV/0!</v>
      </c>
      <c r="AM60" s="393"/>
      <c r="AN60" s="69"/>
      <c r="AO60" s="69"/>
      <c r="AP60" s="6">
        <f t="shared" si="101"/>
        <v>0</v>
      </c>
      <c r="AQ60" s="69"/>
      <c r="AR60" s="69">
        <v>1095.0487671232875</v>
      </c>
      <c r="AS60" s="6">
        <f t="shared" si="102"/>
        <v>0</v>
      </c>
      <c r="AT60" s="6">
        <f t="shared" si="103"/>
        <v>1095.0487671232875</v>
      </c>
      <c r="AU60" s="134"/>
      <c r="AV60" s="537"/>
      <c r="AW60" s="510"/>
      <c r="AX60" s="510"/>
      <c r="AY60" s="510"/>
      <c r="AZ60" s="511"/>
      <c r="BA60" s="393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</row>
    <row r="61" spans="1:66" ht="12.75" customHeight="1">
      <c r="A61" s="593" t="s">
        <v>84</v>
      </c>
      <c r="B61" s="559"/>
      <c r="C61" s="559"/>
      <c r="D61" s="559"/>
      <c r="E61" s="520"/>
      <c r="F61" s="386">
        <v>0</v>
      </c>
      <c r="G61" s="132">
        <v>0</v>
      </c>
      <c r="H61" s="387">
        <f t="shared" si="127"/>
        <v>0</v>
      </c>
      <c r="I61" s="132">
        <f t="shared" si="128"/>
        <v>0</v>
      </c>
      <c r="J61" s="388">
        <f t="shared" si="129"/>
        <v>0</v>
      </c>
      <c r="K61" s="371"/>
      <c r="L61" s="93"/>
      <c r="M61" s="77"/>
      <c r="N61" s="389" t="e">
        <f t="shared" si="130"/>
        <v>#DIV/0!</v>
      </c>
      <c r="O61" s="133" t="e">
        <f t="shared" si="131"/>
        <v>#DIV/0!</v>
      </c>
      <c r="P61" s="388" t="e">
        <f t="shared" si="132"/>
        <v>#DIV/0!</v>
      </c>
      <c r="Q61" s="79">
        <f t="shared" si="133"/>
        <v>0</v>
      </c>
      <c r="R61" s="90">
        <v>0</v>
      </c>
      <c r="S61" s="158">
        <v>0</v>
      </c>
      <c r="T61" s="82">
        <f t="shared" si="134"/>
        <v>0</v>
      </c>
      <c r="U61" s="83">
        <f t="shared" si="135"/>
        <v>0</v>
      </c>
      <c r="V61" s="84"/>
      <c r="W61" s="371"/>
      <c r="X61" s="378">
        <v>0</v>
      </c>
      <c r="Y61" s="75">
        <f t="shared" si="136"/>
        <v>0</v>
      </c>
      <c r="Z61" s="376">
        <f t="shared" si="137"/>
        <v>0</v>
      </c>
      <c r="AA61" s="358"/>
      <c r="AB61" s="85">
        <f t="shared" si="138"/>
        <v>0</v>
      </c>
      <c r="AC61" s="75" t="e">
        <f t="shared" ref="AC61:AD61" si="153">+O61-Y61</f>
        <v>#DIV/0!</v>
      </c>
      <c r="AD61" s="86" t="e">
        <f t="shared" si="153"/>
        <v>#DIV/0!</v>
      </c>
      <c r="AE61" s="371"/>
      <c r="AF61" s="85">
        <f t="shared" ref="AF61:AF64" si="154">1249.08+182.81</f>
        <v>1431.8899999999999</v>
      </c>
      <c r="AG61" s="75">
        <f t="shared" si="140"/>
        <v>0.87363636363636354</v>
      </c>
      <c r="AH61" s="388">
        <f t="shared" si="141"/>
        <v>8.1271555051305594E-3</v>
      </c>
      <c r="AI61" s="358"/>
      <c r="AJ61" s="85">
        <f t="shared" si="142"/>
        <v>-1431.8899999999999</v>
      </c>
      <c r="AK61" s="75" t="e">
        <f t="shared" ref="AK61:AL61" si="155">+O61-AG61</f>
        <v>#DIV/0!</v>
      </c>
      <c r="AL61" s="86" t="e">
        <f t="shared" si="155"/>
        <v>#DIV/0!</v>
      </c>
      <c r="AM61" s="338"/>
      <c r="AN61" s="6"/>
      <c r="AO61" s="6"/>
      <c r="AP61" s="6">
        <f t="shared" si="101"/>
        <v>0</v>
      </c>
      <c r="AQ61" s="6"/>
      <c r="AR61" s="6">
        <v>187.8268493150685</v>
      </c>
      <c r="AS61" s="6">
        <f t="shared" si="102"/>
        <v>0</v>
      </c>
      <c r="AT61" s="6">
        <f t="shared" si="103"/>
        <v>187.8268493150685</v>
      </c>
      <c r="AU61" s="74"/>
      <c r="AV61" s="537"/>
      <c r="AW61" s="510"/>
      <c r="AX61" s="510"/>
      <c r="AY61" s="510"/>
      <c r="AZ61" s="511"/>
      <c r="BA61" s="338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2.75" customHeight="1">
      <c r="A62" s="593" t="s">
        <v>85</v>
      </c>
      <c r="B62" s="559"/>
      <c r="C62" s="559"/>
      <c r="D62" s="559"/>
      <c r="E62" s="520"/>
      <c r="F62" s="386">
        <v>0</v>
      </c>
      <c r="G62" s="132">
        <v>0</v>
      </c>
      <c r="H62" s="387">
        <f t="shared" si="127"/>
        <v>0</v>
      </c>
      <c r="I62" s="132">
        <f t="shared" si="128"/>
        <v>0</v>
      </c>
      <c r="J62" s="388">
        <f t="shared" si="129"/>
        <v>0</v>
      </c>
      <c r="K62" s="371"/>
      <c r="L62" s="93"/>
      <c r="M62" s="77"/>
      <c r="N62" s="389" t="e">
        <f t="shared" si="130"/>
        <v>#DIV/0!</v>
      </c>
      <c r="O62" s="133" t="e">
        <f t="shared" si="131"/>
        <v>#DIV/0!</v>
      </c>
      <c r="P62" s="388" t="e">
        <f t="shared" si="132"/>
        <v>#DIV/0!</v>
      </c>
      <c r="Q62" s="79">
        <f t="shared" si="133"/>
        <v>0</v>
      </c>
      <c r="R62" s="90"/>
      <c r="S62" s="158">
        <v>0</v>
      </c>
      <c r="T62" s="82">
        <f t="shared" si="134"/>
        <v>0</v>
      </c>
      <c r="U62" s="83">
        <f t="shared" si="135"/>
        <v>0</v>
      </c>
      <c r="V62" s="84"/>
      <c r="W62" s="371"/>
      <c r="X62" s="378">
        <v>0</v>
      </c>
      <c r="Y62" s="75">
        <f t="shared" si="136"/>
        <v>0</v>
      </c>
      <c r="Z62" s="376">
        <f t="shared" si="137"/>
        <v>0</v>
      </c>
      <c r="AA62" s="358"/>
      <c r="AB62" s="85">
        <f t="shared" si="138"/>
        <v>0</v>
      </c>
      <c r="AC62" s="75" t="e">
        <f t="shared" ref="AC62:AD62" si="156">+O62-Y62</f>
        <v>#DIV/0!</v>
      </c>
      <c r="AD62" s="86" t="e">
        <f t="shared" si="156"/>
        <v>#DIV/0!</v>
      </c>
      <c r="AE62" s="371"/>
      <c r="AF62" s="85">
        <f t="shared" si="154"/>
        <v>1431.8899999999999</v>
      </c>
      <c r="AG62" s="75">
        <f t="shared" si="140"/>
        <v>0.87363636363636354</v>
      </c>
      <c r="AH62" s="388">
        <f t="shared" si="141"/>
        <v>8.1271555051305594E-3</v>
      </c>
      <c r="AI62" s="358"/>
      <c r="AJ62" s="85">
        <f t="shared" si="142"/>
        <v>-1431.8899999999999</v>
      </c>
      <c r="AK62" s="75" t="e">
        <f t="shared" ref="AK62:AL62" si="157">+O62-AG62</f>
        <v>#DIV/0!</v>
      </c>
      <c r="AL62" s="86" t="e">
        <f t="shared" si="157"/>
        <v>#DIV/0!</v>
      </c>
      <c r="AM62" s="338"/>
      <c r="AN62" s="6"/>
      <c r="AO62" s="6"/>
      <c r="AP62" s="6">
        <f t="shared" si="101"/>
        <v>0</v>
      </c>
      <c r="AQ62" s="6"/>
      <c r="AR62" s="6">
        <v>187.8268493150685</v>
      </c>
      <c r="AS62" s="6">
        <f t="shared" si="102"/>
        <v>0</v>
      </c>
      <c r="AT62" s="6">
        <f t="shared" si="103"/>
        <v>187.8268493150685</v>
      </c>
      <c r="AU62" s="74"/>
      <c r="AV62" s="537"/>
      <c r="AW62" s="510"/>
      <c r="AX62" s="510"/>
      <c r="AY62" s="510"/>
      <c r="AZ62" s="511"/>
      <c r="BA62" s="338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2.75" customHeight="1">
      <c r="A63" s="593" t="s">
        <v>85</v>
      </c>
      <c r="B63" s="559"/>
      <c r="C63" s="559"/>
      <c r="D63" s="559"/>
      <c r="E63" s="520"/>
      <c r="F63" s="386">
        <v>0</v>
      </c>
      <c r="G63" s="132">
        <v>0</v>
      </c>
      <c r="H63" s="387">
        <f t="shared" si="127"/>
        <v>0</v>
      </c>
      <c r="I63" s="132">
        <f t="shared" si="128"/>
        <v>0</v>
      </c>
      <c r="J63" s="388">
        <f t="shared" si="129"/>
        <v>0</v>
      </c>
      <c r="K63" s="371"/>
      <c r="L63" s="93"/>
      <c r="M63" s="77"/>
      <c r="N63" s="389" t="e">
        <f t="shared" si="130"/>
        <v>#DIV/0!</v>
      </c>
      <c r="O63" s="133" t="e">
        <f t="shared" si="131"/>
        <v>#DIV/0!</v>
      </c>
      <c r="P63" s="388" t="e">
        <f t="shared" si="132"/>
        <v>#DIV/0!</v>
      </c>
      <c r="Q63" s="79">
        <f t="shared" si="133"/>
        <v>0</v>
      </c>
      <c r="R63" s="90"/>
      <c r="S63" s="158">
        <v>0</v>
      </c>
      <c r="T63" s="82">
        <f t="shared" si="134"/>
        <v>0</v>
      </c>
      <c r="U63" s="83">
        <f t="shared" si="135"/>
        <v>0</v>
      </c>
      <c r="V63" s="84"/>
      <c r="W63" s="371"/>
      <c r="X63" s="378">
        <v>0</v>
      </c>
      <c r="Y63" s="75">
        <f t="shared" si="136"/>
        <v>0</v>
      </c>
      <c r="Z63" s="376">
        <f t="shared" si="137"/>
        <v>0</v>
      </c>
      <c r="AA63" s="358"/>
      <c r="AB63" s="85">
        <f t="shared" si="138"/>
        <v>0</v>
      </c>
      <c r="AC63" s="75" t="e">
        <f t="shared" ref="AC63:AD63" si="158">+O63-Y63</f>
        <v>#DIV/0!</v>
      </c>
      <c r="AD63" s="86" t="e">
        <f t="shared" si="158"/>
        <v>#DIV/0!</v>
      </c>
      <c r="AE63" s="371"/>
      <c r="AF63" s="85">
        <f t="shared" si="154"/>
        <v>1431.8899999999999</v>
      </c>
      <c r="AG63" s="75">
        <f t="shared" si="140"/>
        <v>0.87363636363636354</v>
      </c>
      <c r="AH63" s="388">
        <f t="shared" si="141"/>
        <v>8.1271555051305594E-3</v>
      </c>
      <c r="AI63" s="358"/>
      <c r="AJ63" s="85">
        <f t="shared" si="142"/>
        <v>-1431.8899999999999</v>
      </c>
      <c r="AK63" s="75" t="e">
        <f t="shared" ref="AK63:AL63" si="159">+O63-AG63</f>
        <v>#DIV/0!</v>
      </c>
      <c r="AL63" s="86" t="e">
        <f t="shared" si="159"/>
        <v>#DIV/0!</v>
      </c>
      <c r="AM63" s="338"/>
      <c r="AN63" s="6"/>
      <c r="AO63" s="6"/>
      <c r="AP63" s="6">
        <f t="shared" si="101"/>
        <v>0</v>
      </c>
      <c r="AQ63" s="6"/>
      <c r="AR63" s="6">
        <v>187.8268493150685</v>
      </c>
      <c r="AS63" s="6">
        <f t="shared" si="102"/>
        <v>0</v>
      </c>
      <c r="AT63" s="6">
        <f t="shared" si="103"/>
        <v>187.8268493150685</v>
      </c>
      <c r="AU63" s="74"/>
      <c r="AV63" s="537"/>
      <c r="AW63" s="510"/>
      <c r="AX63" s="510"/>
      <c r="AY63" s="510"/>
      <c r="AZ63" s="511"/>
      <c r="BA63" s="338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2.75" customHeight="1">
      <c r="A64" s="593" t="s">
        <v>86</v>
      </c>
      <c r="B64" s="559"/>
      <c r="C64" s="559"/>
      <c r="D64" s="559"/>
      <c r="E64" s="520"/>
      <c r="F64" s="386">
        <v>0</v>
      </c>
      <c r="G64" s="132">
        <v>0</v>
      </c>
      <c r="H64" s="387">
        <f t="shared" si="127"/>
        <v>0</v>
      </c>
      <c r="I64" s="132">
        <f t="shared" si="128"/>
        <v>0</v>
      </c>
      <c r="J64" s="388">
        <f t="shared" si="129"/>
        <v>0</v>
      </c>
      <c r="K64" s="371"/>
      <c r="L64" s="93"/>
      <c r="M64" s="77"/>
      <c r="N64" s="389" t="e">
        <f t="shared" si="130"/>
        <v>#DIV/0!</v>
      </c>
      <c r="O64" s="133" t="e">
        <f t="shared" si="131"/>
        <v>#DIV/0!</v>
      </c>
      <c r="P64" s="388" t="e">
        <f t="shared" si="132"/>
        <v>#DIV/0!</v>
      </c>
      <c r="Q64" s="79">
        <f t="shared" si="133"/>
        <v>0</v>
      </c>
      <c r="R64" s="90"/>
      <c r="S64" s="158">
        <v>0</v>
      </c>
      <c r="T64" s="82">
        <f t="shared" si="134"/>
        <v>0</v>
      </c>
      <c r="U64" s="83">
        <f t="shared" si="135"/>
        <v>0</v>
      </c>
      <c r="V64" s="84"/>
      <c r="W64" s="371"/>
      <c r="X64" s="378">
        <v>0</v>
      </c>
      <c r="Y64" s="75">
        <f t="shared" si="136"/>
        <v>0</v>
      </c>
      <c r="Z64" s="376">
        <f t="shared" si="137"/>
        <v>0</v>
      </c>
      <c r="AA64" s="358"/>
      <c r="AB64" s="85">
        <f t="shared" si="138"/>
        <v>0</v>
      </c>
      <c r="AC64" s="75" t="e">
        <f t="shared" ref="AC64:AD64" si="160">+O64-Y64</f>
        <v>#DIV/0!</v>
      </c>
      <c r="AD64" s="86" t="e">
        <f t="shared" si="160"/>
        <v>#DIV/0!</v>
      </c>
      <c r="AE64" s="371"/>
      <c r="AF64" s="85">
        <f t="shared" si="154"/>
        <v>1431.8899999999999</v>
      </c>
      <c r="AG64" s="75">
        <f t="shared" si="140"/>
        <v>0.87363636363636354</v>
      </c>
      <c r="AH64" s="388">
        <f t="shared" si="141"/>
        <v>8.1271555051305594E-3</v>
      </c>
      <c r="AI64" s="358"/>
      <c r="AJ64" s="85">
        <f t="shared" si="142"/>
        <v>-1431.8899999999999</v>
      </c>
      <c r="AK64" s="75" t="e">
        <f t="shared" ref="AK64:AL64" si="161">+O64-AG64</f>
        <v>#DIV/0!</v>
      </c>
      <c r="AL64" s="86" t="e">
        <f t="shared" si="161"/>
        <v>#DIV/0!</v>
      </c>
      <c r="AM64" s="338"/>
      <c r="AN64" s="6"/>
      <c r="AO64" s="6"/>
      <c r="AP64" s="6">
        <f t="shared" si="101"/>
        <v>0</v>
      </c>
      <c r="AQ64" s="6"/>
      <c r="AR64" s="6">
        <v>187.8268493150685</v>
      </c>
      <c r="AS64" s="6">
        <f t="shared" si="102"/>
        <v>0</v>
      </c>
      <c r="AT64" s="6">
        <f t="shared" si="103"/>
        <v>187.8268493150685</v>
      </c>
      <c r="AU64" s="74"/>
      <c r="AV64" s="537"/>
      <c r="AW64" s="510"/>
      <c r="AX64" s="510"/>
      <c r="AY64" s="510"/>
      <c r="AZ64" s="511"/>
      <c r="BA64" s="338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2.75" customHeight="1">
      <c r="A65" s="593" t="s">
        <v>87</v>
      </c>
      <c r="B65" s="559"/>
      <c r="C65" s="559"/>
      <c r="D65" s="559"/>
      <c r="E65" s="520"/>
      <c r="F65" s="135">
        <v>0</v>
      </c>
      <c r="G65" s="75">
        <v>0</v>
      </c>
      <c r="H65" s="387">
        <f t="shared" si="127"/>
        <v>0</v>
      </c>
      <c r="I65" s="132">
        <f t="shared" si="128"/>
        <v>0</v>
      </c>
      <c r="J65" s="388">
        <f t="shared" si="129"/>
        <v>0</v>
      </c>
      <c r="K65" s="371"/>
      <c r="L65" s="93"/>
      <c r="M65" s="77"/>
      <c r="N65" s="389" t="e">
        <f t="shared" si="130"/>
        <v>#DIV/0!</v>
      </c>
      <c r="O65" s="133" t="e">
        <f t="shared" si="131"/>
        <v>#DIV/0!</v>
      </c>
      <c r="P65" s="388" t="e">
        <f t="shared" si="132"/>
        <v>#DIV/0!</v>
      </c>
      <c r="Q65" s="79">
        <f t="shared" si="133"/>
        <v>0</v>
      </c>
      <c r="R65" s="90">
        <v>0</v>
      </c>
      <c r="S65" s="158">
        <v>0</v>
      </c>
      <c r="T65" s="82">
        <f t="shared" si="134"/>
        <v>0</v>
      </c>
      <c r="U65" s="83">
        <f t="shared" si="135"/>
        <v>0</v>
      </c>
      <c r="V65" s="84"/>
      <c r="W65" s="371"/>
      <c r="X65" s="378">
        <v>0</v>
      </c>
      <c r="Y65" s="75">
        <f t="shared" si="136"/>
        <v>0</v>
      </c>
      <c r="Z65" s="376">
        <f t="shared" si="137"/>
        <v>0</v>
      </c>
      <c r="AA65" s="404"/>
      <c r="AB65" s="85">
        <f t="shared" si="138"/>
        <v>0</v>
      </c>
      <c r="AC65" s="75" t="e">
        <f t="shared" ref="AC65:AD65" si="162">+O65-Y65</f>
        <v>#DIV/0!</v>
      </c>
      <c r="AD65" s="86" t="e">
        <f t="shared" si="162"/>
        <v>#DIV/0!</v>
      </c>
      <c r="AE65" s="354"/>
      <c r="AF65" s="85">
        <v>6414.53</v>
      </c>
      <c r="AG65" s="75">
        <f t="shared" si="140"/>
        <v>3.9136851738865159</v>
      </c>
      <c r="AH65" s="388">
        <f t="shared" si="141"/>
        <v>3.6407742775160887E-2</v>
      </c>
      <c r="AI65" s="404"/>
      <c r="AJ65" s="85">
        <f t="shared" si="142"/>
        <v>-6414.53</v>
      </c>
      <c r="AK65" s="75" t="e">
        <f t="shared" ref="AK65:AL65" si="163">+O65-AG65</f>
        <v>#DIV/0!</v>
      </c>
      <c r="AL65" s="86" t="e">
        <f t="shared" si="163"/>
        <v>#DIV/0!</v>
      </c>
      <c r="AM65" s="338"/>
      <c r="AN65" s="6"/>
      <c r="AO65" s="6"/>
      <c r="AP65" s="6">
        <f t="shared" si="101"/>
        <v>0</v>
      </c>
      <c r="AQ65" s="6"/>
      <c r="AR65" s="6">
        <v>325.69863013698625</v>
      </c>
      <c r="AS65" s="6">
        <f t="shared" si="102"/>
        <v>0</v>
      </c>
      <c r="AT65" s="6">
        <f t="shared" si="103"/>
        <v>325.69863013698625</v>
      </c>
      <c r="AU65" s="74"/>
      <c r="AV65" s="537"/>
      <c r="AW65" s="510"/>
      <c r="AX65" s="510"/>
      <c r="AY65" s="510"/>
      <c r="AZ65" s="511"/>
      <c r="BA65" s="338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2.75" customHeight="1">
      <c r="A66" s="570" t="s">
        <v>88</v>
      </c>
      <c r="B66" s="567"/>
      <c r="C66" s="567"/>
      <c r="D66" s="567"/>
      <c r="E66" s="568"/>
      <c r="F66" s="136">
        <v>0</v>
      </c>
      <c r="G66" s="137">
        <v>0</v>
      </c>
      <c r="H66" s="387">
        <f t="shared" si="127"/>
        <v>0</v>
      </c>
      <c r="I66" s="132">
        <f t="shared" si="128"/>
        <v>0</v>
      </c>
      <c r="J66" s="388">
        <f t="shared" si="129"/>
        <v>0</v>
      </c>
      <c r="K66" s="354"/>
      <c r="L66" s="93"/>
      <c r="M66" s="77"/>
      <c r="N66" s="389" t="e">
        <f t="shared" si="130"/>
        <v>#DIV/0!</v>
      </c>
      <c r="O66" s="133" t="e">
        <f t="shared" si="131"/>
        <v>#DIV/0!</v>
      </c>
      <c r="P66" s="388" t="e">
        <f t="shared" si="132"/>
        <v>#DIV/0!</v>
      </c>
      <c r="Q66" s="101">
        <f t="shared" si="133"/>
        <v>0</v>
      </c>
      <c r="R66" s="90">
        <v>0</v>
      </c>
      <c r="S66" s="158">
        <v>0</v>
      </c>
      <c r="T66" s="82">
        <f t="shared" si="134"/>
        <v>0</v>
      </c>
      <c r="U66" s="83">
        <f t="shared" si="135"/>
        <v>0</v>
      </c>
      <c r="V66" s="84"/>
      <c r="W66" s="371"/>
      <c r="X66" s="378">
        <v>0</v>
      </c>
      <c r="Y66" s="99">
        <f t="shared" si="136"/>
        <v>0</v>
      </c>
      <c r="Z66" s="143">
        <f t="shared" si="137"/>
        <v>0</v>
      </c>
      <c r="AA66" s="341"/>
      <c r="AB66" s="85">
        <f t="shared" si="138"/>
        <v>0</v>
      </c>
      <c r="AC66" s="75" t="e">
        <f t="shared" ref="AC66:AD66" si="164">+O66-Y66</f>
        <v>#DIV/0!</v>
      </c>
      <c r="AD66" s="86" t="e">
        <f t="shared" si="164"/>
        <v>#DIV/0!</v>
      </c>
      <c r="AE66" s="339"/>
      <c r="AF66" s="85">
        <f>2535.7+260.58+17666</f>
        <v>20462.28</v>
      </c>
      <c r="AG66" s="75">
        <f t="shared" si="140"/>
        <v>12.484612568639413</v>
      </c>
      <c r="AH66" s="388">
        <f t="shared" si="141"/>
        <v>0.11614029817201248</v>
      </c>
      <c r="AI66" s="341"/>
      <c r="AJ66" s="85">
        <f t="shared" si="142"/>
        <v>-20462.28</v>
      </c>
      <c r="AK66" s="75" t="e">
        <f t="shared" ref="AK66:AL66" si="165">+O66-AG66</f>
        <v>#DIV/0!</v>
      </c>
      <c r="AL66" s="86" t="e">
        <f t="shared" si="165"/>
        <v>#DIV/0!</v>
      </c>
      <c r="AM66" s="338"/>
      <c r="AN66" s="6"/>
      <c r="AO66" s="6"/>
      <c r="AP66" s="6">
        <f t="shared" si="101"/>
        <v>0</v>
      </c>
      <c r="AQ66" s="6"/>
      <c r="AR66" s="6">
        <v>257.50000000000006</v>
      </c>
      <c r="AS66" s="6">
        <f t="shared" si="102"/>
        <v>0</v>
      </c>
      <c r="AT66" s="6">
        <f t="shared" si="103"/>
        <v>257.50000000000006</v>
      </c>
      <c r="AU66" s="74"/>
      <c r="AV66" s="537"/>
      <c r="AW66" s="510"/>
      <c r="AX66" s="510"/>
      <c r="AY66" s="510"/>
      <c r="AZ66" s="511"/>
      <c r="BA66" s="338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2.75" customHeight="1">
      <c r="A67" s="600" t="s">
        <v>89</v>
      </c>
      <c r="B67" s="526"/>
      <c r="C67" s="526"/>
      <c r="D67" s="526"/>
      <c r="E67" s="527"/>
      <c r="F67" s="405" t="e">
        <f t="shared" ref="F67:H67" si="166">SUM(#REF!)</f>
        <v>#REF!</v>
      </c>
      <c r="G67" s="405" t="e">
        <f t="shared" si="166"/>
        <v>#REF!</v>
      </c>
      <c r="H67" s="159" t="e">
        <f t="shared" si="166"/>
        <v>#REF!</v>
      </c>
      <c r="I67" s="406" t="e">
        <f>+H67/F18</f>
        <v>#REF!</v>
      </c>
      <c r="J67" s="152" t="e">
        <f>+H67/F39</f>
        <v>#REF!</v>
      </c>
      <c r="K67" s="407"/>
      <c r="L67" s="109">
        <f t="shared" ref="L67:M67" si="167">SUM(L56:L66)</f>
        <v>0</v>
      </c>
      <c r="M67" s="43">
        <f t="shared" si="167"/>
        <v>0</v>
      </c>
      <c r="N67" s="25" t="e">
        <f t="shared" si="130"/>
        <v>#DIV/0!</v>
      </c>
      <c r="O67" s="109"/>
      <c r="P67" s="28"/>
      <c r="Q67" s="110">
        <f t="shared" si="133"/>
        <v>0</v>
      </c>
      <c r="R67" s="111">
        <f>SUM(R56:R66)</f>
        <v>0</v>
      </c>
      <c r="S67" s="149"/>
      <c r="T67" s="110">
        <f t="shared" ref="T67:V67" si="168">SUM(T56:T66)</f>
        <v>0</v>
      </c>
      <c r="U67" s="110">
        <f t="shared" si="168"/>
        <v>0</v>
      </c>
      <c r="V67" s="111">
        <f t="shared" si="168"/>
        <v>0</v>
      </c>
      <c r="W67" s="150"/>
      <c r="X67" s="111">
        <f>SUM(X56:X66)</f>
        <v>0</v>
      </c>
      <c r="Y67" s="151">
        <f t="shared" si="136"/>
        <v>0</v>
      </c>
      <c r="Z67" s="152">
        <f t="shared" si="137"/>
        <v>0</v>
      </c>
      <c r="AA67" s="341"/>
      <c r="AB67" s="106" t="e">
        <f>SUM(#REF!)</f>
        <v>#REF!</v>
      </c>
      <c r="AC67" s="115">
        <f t="shared" ref="AC67:AD67" si="169">+O67-Y67</f>
        <v>0</v>
      </c>
      <c r="AD67" s="116">
        <f t="shared" si="169"/>
        <v>0</v>
      </c>
      <c r="AE67" s="339"/>
      <c r="AF67" s="106" t="e">
        <f>SUM(#REF!)</f>
        <v>#REF!</v>
      </c>
      <c r="AG67" s="75" t="e">
        <f t="shared" si="140"/>
        <v>#REF!</v>
      </c>
      <c r="AH67" s="147" t="e">
        <f>+AF67/AF39</f>
        <v>#REF!</v>
      </c>
      <c r="AI67" s="341"/>
      <c r="AJ67" s="106" t="e">
        <f>SUM(#REF!)</f>
        <v>#REF!</v>
      </c>
      <c r="AK67" s="115" t="e">
        <f t="shared" ref="AK67:AL67" si="170">+O67-AG67</f>
        <v>#REF!</v>
      </c>
      <c r="AL67" s="116" t="e">
        <f t="shared" si="170"/>
        <v>#REF!</v>
      </c>
      <c r="AM67" s="338"/>
      <c r="AN67" s="6"/>
      <c r="AO67" s="6"/>
      <c r="AP67" s="6">
        <f t="shared" si="101"/>
        <v>0</v>
      </c>
      <c r="AQ67" s="6"/>
      <c r="AR67" s="6">
        <v>6173.1478356164389</v>
      </c>
      <c r="AS67" s="6">
        <f t="shared" si="102"/>
        <v>0</v>
      </c>
      <c r="AT67" s="6">
        <f t="shared" si="103"/>
        <v>6173.1478356164389</v>
      </c>
      <c r="AU67" s="74"/>
      <c r="AV67" s="118"/>
      <c r="AW67" s="56"/>
      <c r="AX67" s="56"/>
      <c r="AY67" s="56"/>
      <c r="AZ67" s="57"/>
      <c r="BA67" s="338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7.5" customHeight="1">
      <c r="A68" s="601"/>
      <c r="B68" s="602"/>
      <c r="C68" s="602"/>
      <c r="D68" s="602"/>
      <c r="E68" s="603"/>
      <c r="F68" s="160"/>
      <c r="G68" s="161"/>
      <c r="H68" s="162"/>
      <c r="I68" s="163" t="s">
        <v>5</v>
      </c>
      <c r="J68" s="164" t="s">
        <v>5</v>
      </c>
      <c r="K68" s="165"/>
      <c r="L68" s="166"/>
      <c r="M68" s="167"/>
      <c r="N68" s="168"/>
      <c r="O68" s="169"/>
      <c r="P68" s="170" t="s">
        <v>5</v>
      </c>
      <c r="Q68" s="170"/>
      <c r="R68" s="170" t="s">
        <v>5</v>
      </c>
      <c r="S68" s="171"/>
      <c r="T68" s="170" t="s">
        <v>5</v>
      </c>
      <c r="U68" s="170" t="s">
        <v>5</v>
      </c>
      <c r="V68" s="172" t="s">
        <v>5</v>
      </c>
      <c r="W68" s="165"/>
      <c r="X68" s="173"/>
      <c r="Y68" s="174"/>
      <c r="Z68" s="175"/>
      <c r="AA68" s="341"/>
      <c r="AB68" s="408"/>
      <c r="AC68" s="176"/>
      <c r="AD68" s="177" t="s">
        <v>5</v>
      </c>
      <c r="AE68" s="339"/>
      <c r="AF68" s="408"/>
      <c r="AG68" s="176"/>
      <c r="AH68" s="152"/>
      <c r="AI68" s="341"/>
      <c r="AJ68" s="408"/>
      <c r="AK68" s="176"/>
      <c r="AL68" s="177" t="s">
        <v>5</v>
      </c>
      <c r="AM68" s="338"/>
      <c r="AN68" s="6"/>
      <c r="AO68" s="6"/>
      <c r="AP68" s="6">
        <f t="shared" si="101"/>
        <v>0</v>
      </c>
      <c r="AQ68" s="6"/>
      <c r="AR68" s="6">
        <v>0</v>
      </c>
      <c r="AS68" s="6">
        <f t="shared" si="102"/>
        <v>0</v>
      </c>
      <c r="AT68" s="6">
        <f t="shared" si="103"/>
        <v>0</v>
      </c>
      <c r="AU68" s="74"/>
      <c r="AV68" s="178"/>
      <c r="AW68" s="179"/>
      <c r="AX68" s="179"/>
      <c r="AY68" s="179"/>
      <c r="AZ68" s="180"/>
      <c r="BA68" s="338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2.75" customHeight="1">
      <c r="A69" s="604" t="s">
        <v>90</v>
      </c>
      <c r="B69" s="554"/>
      <c r="C69" s="554"/>
      <c r="D69" s="554"/>
      <c r="E69" s="555"/>
      <c r="F69" s="409" t="e">
        <f t="shared" ref="F69:H69" si="171">+F40+F54+#REF!+#REF!+#REF!+#REF!+#REF!</f>
        <v>#REF!</v>
      </c>
      <c r="G69" s="409" t="e">
        <f t="shared" si="171"/>
        <v>#REF!</v>
      </c>
      <c r="H69" s="409" t="e">
        <f t="shared" si="171"/>
        <v>#REF!</v>
      </c>
      <c r="I69" s="410" t="e">
        <f>+H69/$F$6</f>
        <v>#REF!</v>
      </c>
      <c r="J69" s="181" t="e">
        <f>+H69/$F$22</f>
        <v>#REF!</v>
      </c>
      <c r="K69" s="358"/>
      <c r="L69" s="411">
        <f t="shared" ref="L69:M69" si="172">+L40+L54+L67</f>
        <v>0</v>
      </c>
      <c r="M69" s="412">
        <f t="shared" si="172"/>
        <v>0</v>
      </c>
      <c r="N69" s="413" t="e">
        <f>M69/L22</f>
        <v>#DIV/0!</v>
      </c>
      <c r="O69" s="414" t="e">
        <f>+M69/L6</f>
        <v>#DIV/0!</v>
      </c>
      <c r="P69" s="182"/>
      <c r="Q69" s="415">
        <f>IFERROR(M69/L69,0)</f>
        <v>0</v>
      </c>
      <c r="R69" s="416">
        <f>R40+R54+R67</f>
        <v>0</v>
      </c>
      <c r="S69" s="417"/>
      <c r="T69" s="418">
        <f t="shared" ref="T69:U69" si="173">T40+T54+T67</f>
        <v>0</v>
      </c>
      <c r="U69" s="418">
        <f t="shared" si="173"/>
        <v>0</v>
      </c>
      <c r="V69" s="419">
        <f>V54+V40+V67</f>
        <v>0</v>
      </c>
      <c r="W69" s="358"/>
      <c r="X69" s="420">
        <f>+X40+X54+X67</f>
        <v>0</v>
      </c>
      <c r="Y69" s="183">
        <f>IF(X69,X69/$X$6,0)</f>
        <v>0</v>
      </c>
      <c r="Z69" s="184">
        <f>IF(X69,X69/$X$11,0)</f>
        <v>0</v>
      </c>
      <c r="AA69" s="421"/>
      <c r="AB69" s="185" t="e">
        <f>+AB40+AB54+#REF!+#REF!+#REF!+#REF!+#REF!</f>
        <v>#REF!</v>
      </c>
      <c r="AC69" s="117" t="e">
        <f t="shared" ref="AC69:AD69" si="174">+O69-Y69</f>
        <v>#DIV/0!</v>
      </c>
      <c r="AD69" s="186">
        <f t="shared" si="174"/>
        <v>0</v>
      </c>
      <c r="AE69" s="422"/>
      <c r="AF69" s="185" t="e">
        <f>+AF40+AF54+#REF!+#REF!+#REF!+#REF!+#REF!</f>
        <v>#REF!</v>
      </c>
      <c r="AG69" s="117" t="e">
        <f>AF69/$AF$6</f>
        <v>#REF!</v>
      </c>
      <c r="AH69" s="108" t="e">
        <f>+AF69/AF22</f>
        <v>#REF!</v>
      </c>
      <c r="AI69" s="421"/>
      <c r="AJ69" s="185" t="e">
        <f>+AJ40+AJ54+#REF!+#REF!+#REF!+#REF!+#REF!</f>
        <v>#REF!</v>
      </c>
      <c r="AK69" s="115" t="e">
        <f t="shared" ref="AK69:AL69" si="175">+O69-AG69</f>
        <v>#DIV/0!</v>
      </c>
      <c r="AL69" s="186" t="e">
        <f t="shared" si="175"/>
        <v>#REF!</v>
      </c>
      <c r="AM69" s="423"/>
      <c r="AN69" s="187"/>
      <c r="AO69" s="187"/>
      <c r="AP69" s="6">
        <f t="shared" si="101"/>
        <v>0</v>
      </c>
      <c r="AQ69" s="187"/>
      <c r="AR69" s="187">
        <v>22611.94370495258</v>
      </c>
      <c r="AS69" s="6">
        <f t="shared" si="102"/>
        <v>0</v>
      </c>
      <c r="AT69" s="6">
        <f t="shared" si="103"/>
        <v>22611.94370495258</v>
      </c>
      <c r="AU69" s="188"/>
      <c r="AV69" s="550"/>
      <c r="AW69" s="551"/>
      <c r="AX69" s="551"/>
      <c r="AY69" s="551"/>
      <c r="AZ69" s="552"/>
      <c r="BA69" s="423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</row>
    <row r="70" spans="1:66" ht="4.5" customHeight="1">
      <c r="A70" s="189"/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  <c r="AT70" s="424"/>
      <c r="AU70" s="424"/>
      <c r="AV70" s="424"/>
      <c r="AW70" s="424"/>
      <c r="AX70" s="424"/>
      <c r="AY70" s="424"/>
      <c r="AZ70" s="190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2.75" customHeight="1">
      <c r="A71" s="592" t="s">
        <v>91</v>
      </c>
      <c r="B71" s="526"/>
      <c r="C71" s="526"/>
      <c r="D71" s="526"/>
      <c r="E71" s="527"/>
      <c r="F71" s="191" t="e">
        <f t="shared" ref="F71:H71" si="176">+F42+F56+#REF!+#REF!+#REF!+#REF!+#REF!</f>
        <v>#REF!</v>
      </c>
      <c r="G71" s="191" t="e">
        <f t="shared" si="176"/>
        <v>#REF!</v>
      </c>
      <c r="H71" s="191" t="e">
        <f t="shared" si="176"/>
        <v>#REF!</v>
      </c>
      <c r="I71" s="192" t="e">
        <f t="shared" ref="I71:I82" si="177">+H71/$F$6</f>
        <v>#REF!</v>
      </c>
      <c r="J71" s="193" t="e">
        <f>+H71/$F$22</f>
        <v>#REF!</v>
      </c>
      <c r="K71" s="194"/>
      <c r="L71" s="195"/>
      <c r="M71" s="196"/>
      <c r="N71" s="598" t="s">
        <v>92</v>
      </c>
      <c r="O71" s="526"/>
      <c r="P71" s="526"/>
      <c r="Q71" s="527"/>
      <c r="R71" s="197"/>
      <c r="S71" s="198"/>
      <c r="T71" s="199"/>
      <c r="U71" s="199"/>
      <c r="V71" s="200"/>
      <c r="W71" s="194"/>
      <c r="X71" s="201"/>
      <c r="Y71" s="192"/>
      <c r="Z71" s="202"/>
      <c r="AA71" s="425"/>
      <c r="AB71" s="203" t="e">
        <f>+AB42+AB56+#REF!+#REF!+#REF!+#REF!+#REF!</f>
        <v>#REF!</v>
      </c>
      <c r="AC71" s="204">
        <f t="shared" ref="AC71:AD71" si="178">+O71-Y71</f>
        <v>0</v>
      </c>
      <c r="AD71" s="205">
        <f t="shared" si="178"/>
        <v>0</v>
      </c>
      <c r="AE71" s="426"/>
      <c r="AF71" s="203" t="e">
        <f>+AF42+AF56+#REF!+#REF!+#REF!+#REF!+#REF!</f>
        <v>#REF!</v>
      </c>
      <c r="AG71" s="204" t="e">
        <f>AF71/$AF$6</f>
        <v>#REF!</v>
      </c>
      <c r="AH71" s="427" t="e">
        <f>+AF71/AF24</f>
        <v>#REF!</v>
      </c>
      <c r="AI71" s="425"/>
      <c r="AJ71" s="203" t="e">
        <f>+AJ42+AJ56+#REF!+#REF!+#REF!+#REF!+#REF!</f>
        <v>#REF!</v>
      </c>
      <c r="AK71" s="204" t="e">
        <f t="shared" ref="AK71:AL71" si="179">+O71-AG71</f>
        <v>#REF!</v>
      </c>
      <c r="AL71" s="205" t="e">
        <f t="shared" si="179"/>
        <v>#REF!</v>
      </c>
      <c r="AM71" s="206"/>
      <c r="AN71" s="207"/>
      <c r="AO71" s="207"/>
      <c r="AP71" s="207">
        <f>+X71/14*31</f>
        <v>0</v>
      </c>
      <c r="AQ71" s="207"/>
      <c r="AR71" s="207">
        <v>22611.94370495258</v>
      </c>
      <c r="AS71" s="207">
        <f>+X71/14*10</f>
        <v>0</v>
      </c>
      <c r="AT71" s="207">
        <f>+AS71+AR71</f>
        <v>22611.94370495258</v>
      </c>
      <c r="AU71" s="208"/>
      <c r="AV71" s="549"/>
      <c r="AW71" s="539"/>
      <c r="AX71" s="539"/>
      <c r="AY71" s="539"/>
      <c r="AZ71" s="540"/>
      <c r="BA71" s="423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</row>
    <row r="72" spans="1:66" ht="12.75" customHeight="1">
      <c r="A72" s="593" t="s">
        <v>93</v>
      </c>
      <c r="B72" s="559"/>
      <c r="C72" s="559"/>
      <c r="D72" s="559"/>
      <c r="E72" s="520"/>
      <c r="F72" s="386">
        <v>0</v>
      </c>
      <c r="G72" s="132">
        <v>0</v>
      </c>
      <c r="H72" s="387">
        <f t="shared" ref="H72:H82" si="180">SUM(F72:G72)</f>
        <v>0</v>
      </c>
      <c r="I72" s="132">
        <f t="shared" si="177"/>
        <v>0</v>
      </c>
      <c r="J72" s="388">
        <f t="shared" ref="J72:J82" si="181">+H72/$F$19</f>
        <v>0</v>
      </c>
      <c r="K72" s="371"/>
      <c r="L72" s="93"/>
      <c r="M72" s="77"/>
      <c r="N72" s="389" t="e">
        <f t="shared" ref="N72:N83" si="182">M72/$M$69</f>
        <v>#DIV/0!</v>
      </c>
      <c r="O72" s="133" t="e">
        <f t="shared" ref="O72:O82" si="183">+M72/$L$6</f>
        <v>#DIV/0!</v>
      </c>
      <c r="P72" s="388" t="e">
        <f t="shared" ref="P72:P82" si="184">+M72/$L$19</f>
        <v>#DIV/0!</v>
      </c>
      <c r="Q72" s="79">
        <f t="shared" ref="Q72:Q83" si="185">IFERROR(M72/L72,0)</f>
        <v>0</v>
      </c>
      <c r="R72" s="90"/>
      <c r="S72" s="158">
        <v>0</v>
      </c>
      <c r="T72" s="82">
        <f t="shared" ref="T72:T82" si="186">$U$1*Q72*S72</f>
        <v>0</v>
      </c>
      <c r="U72" s="83">
        <f t="shared" ref="U72:U82" si="187">M72-T72</f>
        <v>0</v>
      </c>
      <c r="V72" s="84"/>
      <c r="W72" s="371"/>
      <c r="X72" s="378">
        <v>0</v>
      </c>
      <c r="Y72" s="75">
        <f t="shared" ref="Y72:Y83" si="188">IF(X72,X72/$X$6,0)</f>
        <v>0</v>
      </c>
      <c r="Z72" s="376">
        <f t="shared" ref="Z72:Z83" si="189">IF(X72,X72/$X$11,0)</f>
        <v>0</v>
      </c>
      <c r="AA72" s="425"/>
      <c r="AB72" s="69"/>
      <c r="AC72" s="69"/>
      <c r="AD72" s="69"/>
      <c r="AE72" s="20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537"/>
      <c r="AW72" s="510"/>
      <c r="AX72" s="510"/>
      <c r="AY72" s="510"/>
      <c r="AZ72" s="511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2.75" customHeight="1">
      <c r="A73" s="593" t="s">
        <v>94</v>
      </c>
      <c r="B73" s="559"/>
      <c r="C73" s="559"/>
      <c r="D73" s="559"/>
      <c r="E73" s="520"/>
      <c r="F73" s="386">
        <v>0</v>
      </c>
      <c r="G73" s="99">
        <v>0</v>
      </c>
      <c r="H73" s="387">
        <f t="shared" si="180"/>
        <v>0</v>
      </c>
      <c r="I73" s="132">
        <f t="shared" si="177"/>
        <v>0</v>
      </c>
      <c r="J73" s="388">
        <f t="shared" si="181"/>
        <v>0</v>
      </c>
      <c r="K73" s="371"/>
      <c r="L73" s="93"/>
      <c r="M73" s="77"/>
      <c r="N73" s="389" t="e">
        <f t="shared" si="182"/>
        <v>#DIV/0!</v>
      </c>
      <c r="O73" s="133" t="e">
        <f t="shared" si="183"/>
        <v>#DIV/0!</v>
      </c>
      <c r="P73" s="388" t="e">
        <f t="shared" si="184"/>
        <v>#DIV/0!</v>
      </c>
      <c r="Q73" s="79">
        <f t="shared" si="185"/>
        <v>0</v>
      </c>
      <c r="R73" s="90"/>
      <c r="S73" s="158">
        <v>0</v>
      </c>
      <c r="T73" s="82">
        <f t="shared" si="186"/>
        <v>0</v>
      </c>
      <c r="U73" s="83">
        <f t="shared" si="187"/>
        <v>0</v>
      </c>
      <c r="V73" s="84"/>
      <c r="W73" s="371"/>
      <c r="X73" s="378">
        <v>0</v>
      </c>
      <c r="Y73" s="75">
        <f t="shared" si="188"/>
        <v>0</v>
      </c>
      <c r="Z73" s="376">
        <f t="shared" si="189"/>
        <v>0</v>
      </c>
      <c r="AA73" s="425"/>
      <c r="AB73" s="6"/>
      <c r="AC73" s="6"/>
      <c r="AD73" s="6"/>
      <c r="AE73" s="210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537"/>
      <c r="AW73" s="510"/>
      <c r="AX73" s="510"/>
      <c r="AY73" s="510"/>
      <c r="AZ73" s="511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2.75" customHeight="1">
      <c r="A74" s="593" t="s">
        <v>95</v>
      </c>
      <c r="B74" s="559"/>
      <c r="C74" s="559"/>
      <c r="D74" s="559"/>
      <c r="E74" s="520"/>
      <c r="F74" s="386">
        <v>0</v>
      </c>
      <c r="G74" s="99">
        <v>0</v>
      </c>
      <c r="H74" s="387">
        <f t="shared" si="180"/>
        <v>0</v>
      </c>
      <c r="I74" s="132">
        <f t="shared" si="177"/>
        <v>0</v>
      </c>
      <c r="J74" s="388">
        <f t="shared" si="181"/>
        <v>0</v>
      </c>
      <c r="K74" s="371"/>
      <c r="L74" s="93"/>
      <c r="M74" s="77"/>
      <c r="N74" s="389" t="e">
        <f t="shared" si="182"/>
        <v>#DIV/0!</v>
      </c>
      <c r="O74" s="133" t="e">
        <f t="shared" si="183"/>
        <v>#DIV/0!</v>
      </c>
      <c r="P74" s="388" t="e">
        <f t="shared" si="184"/>
        <v>#DIV/0!</v>
      </c>
      <c r="Q74" s="79">
        <f t="shared" si="185"/>
        <v>0</v>
      </c>
      <c r="R74" s="90"/>
      <c r="S74" s="158">
        <v>0</v>
      </c>
      <c r="T74" s="82">
        <f t="shared" si="186"/>
        <v>0</v>
      </c>
      <c r="U74" s="83">
        <f t="shared" si="187"/>
        <v>0</v>
      </c>
      <c r="V74" s="84"/>
      <c r="W74" s="371"/>
      <c r="X74" s="378">
        <v>0</v>
      </c>
      <c r="Y74" s="75">
        <f t="shared" si="188"/>
        <v>0</v>
      </c>
      <c r="Z74" s="376">
        <f t="shared" si="189"/>
        <v>0</v>
      </c>
      <c r="AA74" s="425"/>
      <c r="AB74" s="6"/>
      <c r="AC74" s="6"/>
      <c r="AD74" s="6"/>
      <c r="AE74" s="210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537"/>
      <c r="AW74" s="510"/>
      <c r="AX74" s="510"/>
      <c r="AY74" s="510"/>
      <c r="AZ74" s="511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2.75" customHeight="1">
      <c r="A75" s="593" t="s">
        <v>96</v>
      </c>
      <c r="B75" s="559"/>
      <c r="C75" s="559"/>
      <c r="D75" s="559"/>
      <c r="E75" s="520"/>
      <c r="F75" s="386">
        <v>0</v>
      </c>
      <c r="G75" s="99">
        <v>0</v>
      </c>
      <c r="H75" s="387">
        <f t="shared" si="180"/>
        <v>0</v>
      </c>
      <c r="I75" s="132">
        <f t="shared" si="177"/>
        <v>0</v>
      </c>
      <c r="J75" s="388">
        <f t="shared" si="181"/>
        <v>0</v>
      </c>
      <c r="K75" s="371"/>
      <c r="L75" s="93"/>
      <c r="M75" s="77"/>
      <c r="N75" s="389" t="e">
        <f t="shared" si="182"/>
        <v>#DIV/0!</v>
      </c>
      <c r="O75" s="133" t="e">
        <f t="shared" si="183"/>
        <v>#DIV/0!</v>
      </c>
      <c r="P75" s="388" t="e">
        <f t="shared" si="184"/>
        <v>#DIV/0!</v>
      </c>
      <c r="Q75" s="79">
        <f t="shared" si="185"/>
        <v>0</v>
      </c>
      <c r="R75" s="90"/>
      <c r="S75" s="158">
        <v>0</v>
      </c>
      <c r="T75" s="82">
        <f t="shared" si="186"/>
        <v>0</v>
      </c>
      <c r="U75" s="83">
        <f t="shared" si="187"/>
        <v>0</v>
      </c>
      <c r="V75" s="84"/>
      <c r="W75" s="371"/>
      <c r="X75" s="378">
        <v>0</v>
      </c>
      <c r="Y75" s="75">
        <f t="shared" si="188"/>
        <v>0</v>
      </c>
      <c r="Z75" s="376">
        <f t="shared" si="189"/>
        <v>0</v>
      </c>
      <c r="AA75" s="425"/>
      <c r="AB75" s="6"/>
      <c r="AC75" s="6"/>
      <c r="AD75" s="6"/>
      <c r="AE75" s="210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537"/>
      <c r="AW75" s="510"/>
      <c r="AX75" s="510"/>
      <c r="AY75" s="510"/>
      <c r="AZ75" s="511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2.75" customHeight="1">
      <c r="A76" s="593" t="s">
        <v>97</v>
      </c>
      <c r="B76" s="559"/>
      <c r="C76" s="559"/>
      <c r="D76" s="559"/>
      <c r="E76" s="520"/>
      <c r="F76" s="386">
        <v>0</v>
      </c>
      <c r="G76" s="99">
        <v>0</v>
      </c>
      <c r="H76" s="387">
        <f t="shared" si="180"/>
        <v>0</v>
      </c>
      <c r="I76" s="132">
        <f t="shared" si="177"/>
        <v>0</v>
      </c>
      <c r="J76" s="388">
        <f t="shared" si="181"/>
        <v>0</v>
      </c>
      <c r="K76" s="371"/>
      <c r="L76" s="93"/>
      <c r="M76" s="77"/>
      <c r="N76" s="389" t="e">
        <f t="shared" si="182"/>
        <v>#DIV/0!</v>
      </c>
      <c r="O76" s="133" t="e">
        <f t="shared" si="183"/>
        <v>#DIV/0!</v>
      </c>
      <c r="P76" s="388" t="e">
        <f t="shared" si="184"/>
        <v>#DIV/0!</v>
      </c>
      <c r="Q76" s="79">
        <f t="shared" si="185"/>
        <v>0</v>
      </c>
      <c r="R76" s="90"/>
      <c r="S76" s="158">
        <v>0</v>
      </c>
      <c r="T76" s="82">
        <f t="shared" si="186"/>
        <v>0</v>
      </c>
      <c r="U76" s="83">
        <f t="shared" si="187"/>
        <v>0</v>
      </c>
      <c r="V76" s="84"/>
      <c r="W76" s="371"/>
      <c r="X76" s="378">
        <v>0</v>
      </c>
      <c r="Y76" s="75">
        <f t="shared" si="188"/>
        <v>0</v>
      </c>
      <c r="Z76" s="376">
        <f t="shared" si="189"/>
        <v>0</v>
      </c>
      <c r="AA76" s="425"/>
      <c r="AB76" s="6"/>
      <c r="AC76" s="6"/>
      <c r="AD76" s="6"/>
      <c r="AE76" s="210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537"/>
      <c r="AW76" s="510"/>
      <c r="AX76" s="510"/>
      <c r="AY76" s="510"/>
      <c r="AZ76" s="511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2.75" customHeight="1">
      <c r="A77" s="593" t="s">
        <v>98</v>
      </c>
      <c r="B77" s="559"/>
      <c r="C77" s="559"/>
      <c r="D77" s="559"/>
      <c r="E77" s="520"/>
      <c r="F77" s="386">
        <v>0</v>
      </c>
      <c r="G77" s="132">
        <v>0</v>
      </c>
      <c r="H77" s="387">
        <f t="shared" si="180"/>
        <v>0</v>
      </c>
      <c r="I77" s="132">
        <f t="shared" si="177"/>
        <v>0</v>
      </c>
      <c r="J77" s="388">
        <f t="shared" si="181"/>
        <v>0</v>
      </c>
      <c r="K77" s="371"/>
      <c r="L77" s="93"/>
      <c r="M77" s="77"/>
      <c r="N77" s="389" t="e">
        <f t="shared" si="182"/>
        <v>#DIV/0!</v>
      </c>
      <c r="O77" s="133" t="e">
        <f t="shared" si="183"/>
        <v>#DIV/0!</v>
      </c>
      <c r="P77" s="388" t="e">
        <f t="shared" si="184"/>
        <v>#DIV/0!</v>
      </c>
      <c r="Q77" s="79">
        <f t="shared" si="185"/>
        <v>0</v>
      </c>
      <c r="R77" s="90"/>
      <c r="S77" s="158">
        <v>0</v>
      </c>
      <c r="T77" s="82">
        <f t="shared" si="186"/>
        <v>0</v>
      </c>
      <c r="U77" s="83">
        <f t="shared" si="187"/>
        <v>0</v>
      </c>
      <c r="V77" s="84"/>
      <c r="W77" s="371"/>
      <c r="X77" s="378">
        <v>0</v>
      </c>
      <c r="Y77" s="75">
        <f t="shared" si="188"/>
        <v>0</v>
      </c>
      <c r="Z77" s="376">
        <f t="shared" si="189"/>
        <v>0</v>
      </c>
      <c r="AA77" s="425"/>
      <c r="AB77" s="6"/>
      <c r="AC77" s="6"/>
      <c r="AD77" s="6"/>
      <c r="AE77" s="210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537"/>
      <c r="AW77" s="510"/>
      <c r="AX77" s="510"/>
      <c r="AY77" s="510"/>
      <c r="AZ77" s="511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2.75" customHeight="1">
      <c r="A78" s="593" t="s">
        <v>99</v>
      </c>
      <c r="B78" s="559"/>
      <c r="C78" s="559"/>
      <c r="D78" s="559"/>
      <c r="E78" s="520"/>
      <c r="F78" s="386">
        <v>0</v>
      </c>
      <c r="G78" s="132">
        <v>0</v>
      </c>
      <c r="H78" s="387">
        <f t="shared" si="180"/>
        <v>0</v>
      </c>
      <c r="I78" s="132">
        <f t="shared" si="177"/>
        <v>0</v>
      </c>
      <c r="J78" s="388">
        <f t="shared" si="181"/>
        <v>0</v>
      </c>
      <c r="K78" s="371"/>
      <c r="L78" s="93"/>
      <c r="M78" s="77"/>
      <c r="N78" s="389" t="e">
        <f t="shared" si="182"/>
        <v>#DIV/0!</v>
      </c>
      <c r="O78" s="133" t="e">
        <f t="shared" si="183"/>
        <v>#DIV/0!</v>
      </c>
      <c r="P78" s="388" t="e">
        <f t="shared" si="184"/>
        <v>#DIV/0!</v>
      </c>
      <c r="Q78" s="79">
        <f t="shared" si="185"/>
        <v>0</v>
      </c>
      <c r="R78" s="90"/>
      <c r="S78" s="158">
        <v>0</v>
      </c>
      <c r="T78" s="82">
        <f t="shared" si="186"/>
        <v>0</v>
      </c>
      <c r="U78" s="83">
        <f t="shared" si="187"/>
        <v>0</v>
      </c>
      <c r="V78" s="84"/>
      <c r="W78" s="371"/>
      <c r="X78" s="378">
        <v>0</v>
      </c>
      <c r="Y78" s="75">
        <f t="shared" si="188"/>
        <v>0</v>
      </c>
      <c r="Z78" s="376">
        <f t="shared" si="189"/>
        <v>0</v>
      </c>
      <c r="AA78" s="425"/>
      <c r="AB78" s="6"/>
      <c r="AC78" s="6"/>
      <c r="AD78" s="6"/>
      <c r="AE78" s="210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537"/>
      <c r="AW78" s="510"/>
      <c r="AX78" s="510"/>
      <c r="AY78" s="510"/>
      <c r="AZ78" s="511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2.75" customHeight="1">
      <c r="A79" s="593" t="s">
        <v>100</v>
      </c>
      <c r="B79" s="559"/>
      <c r="C79" s="559"/>
      <c r="D79" s="559"/>
      <c r="E79" s="520"/>
      <c r="F79" s="386">
        <v>0</v>
      </c>
      <c r="G79" s="132">
        <v>0</v>
      </c>
      <c r="H79" s="387">
        <f t="shared" si="180"/>
        <v>0</v>
      </c>
      <c r="I79" s="132">
        <f t="shared" si="177"/>
        <v>0</v>
      </c>
      <c r="J79" s="388">
        <f t="shared" si="181"/>
        <v>0</v>
      </c>
      <c r="K79" s="371"/>
      <c r="L79" s="93"/>
      <c r="M79" s="77"/>
      <c r="N79" s="389" t="e">
        <f t="shared" si="182"/>
        <v>#DIV/0!</v>
      </c>
      <c r="O79" s="133" t="e">
        <f t="shared" si="183"/>
        <v>#DIV/0!</v>
      </c>
      <c r="P79" s="388" t="e">
        <f t="shared" si="184"/>
        <v>#DIV/0!</v>
      </c>
      <c r="Q79" s="79">
        <f t="shared" si="185"/>
        <v>0</v>
      </c>
      <c r="R79" s="90"/>
      <c r="S79" s="158">
        <v>0</v>
      </c>
      <c r="T79" s="82">
        <f t="shared" si="186"/>
        <v>0</v>
      </c>
      <c r="U79" s="83">
        <f t="shared" si="187"/>
        <v>0</v>
      </c>
      <c r="V79" s="84"/>
      <c r="W79" s="371"/>
      <c r="X79" s="378">
        <v>0</v>
      </c>
      <c r="Y79" s="75">
        <f t="shared" si="188"/>
        <v>0</v>
      </c>
      <c r="Z79" s="376">
        <f t="shared" si="189"/>
        <v>0</v>
      </c>
      <c r="AA79" s="425"/>
      <c r="AB79" s="6"/>
      <c r="AC79" s="6"/>
      <c r="AD79" s="6"/>
      <c r="AE79" s="210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537"/>
      <c r="AW79" s="510"/>
      <c r="AX79" s="510"/>
      <c r="AY79" s="510"/>
      <c r="AZ79" s="511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2.75" customHeight="1">
      <c r="A80" s="593"/>
      <c r="B80" s="559"/>
      <c r="C80" s="559"/>
      <c r="D80" s="559"/>
      <c r="E80" s="520"/>
      <c r="F80" s="386">
        <v>0</v>
      </c>
      <c r="G80" s="132">
        <v>0</v>
      </c>
      <c r="H80" s="387">
        <f t="shared" si="180"/>
        <v>0</v>
      </c>
      <c r="I80" s="132">
        <f t="shared" si="177"/>
        <v>0</v>
      </c>
      <c r="J80" s="388">
        <f t="shared" si="181"/>
        <v>0</v>
      </c>
      <c r="K80" s="371"/>
      <c r="L80" s="93"/>
      <c r="M80" s="77"/>
      <c r="N80" s="389" t="e">
        <f t="shared" si="182"/>
        <v>#DIV/0!</v>
      </c>
      <c r="O80" s="133" t="e">
        <f t="shared" si="183"/>
        <v>#DIV/0!</v>
      </c>
      <c r="P80" s="388" t="e">
        <f t="shared" si="184"/>
        <v>#DIV/0!</v>
      </c>
      <c r="Q80" s="79">
        <f t="shared" si="185"/>
        <v>0</v>
      </c>
      <c r="R80" s="90"/>
      <c r="S80" s="158">
        <v>0</v>
      </c>
      <c r="T80" s="82">
        <f t="shared" si="186"/>
        <v>0</v>
      </c>
      <c r="U80" s="83">
        <f t="shared" si="187"/>
        <v>0</v>
      </c>
      <c r="V80" s="84"/>
      <c r="W80" s="371"/>
      <c r="X80" s="378">
        <v>0</v>
      </c>
      <c r="Y80" s="75">
        <f t="shared" si="188"/>
        <v>0</v>
      </c>
      <c r="Z80" s="376">
        <f t="shared" si="189"/>
        <v>0</v>
      </c>
      <c r="AA80" s="425"/>
      <c r="AB80" s="6"/>
      <c r="AC80" s="6"/>
      <c r="AD80" s="6"/>
      <c r="AE80" s="209"/>
      <c r="AF80" s="69"/>
      <c r="AG80" s="69"/>
      <c r="AH80" s="69"/>
      <c r="AI80" s="69"/>
      <c r="AJ80" s="6"/>
      <c r="AK80" s="6"/>
      <c r="AL80" s="6"/>
      <c r="AM80" s="69"/>
      <c r="AN80" s="69"/>
      <c r="AO80" s="69"/>
      <c r="AP80" s="69"/>
      <c r="AQ80" s="69"/>
      <c r="AR80" s="69"/>
      <c r="AS80" s="69"/>
      <c r="AT80" s="69"/>
      <c r="AU80" s="69"/>
      <c r="AV80" s="537"/>
      <c r="AW80" s="510"/>
      <c r="AX80" s="510"/>
      <c r="AY80" s="510"/>
      <c r="AZ80" s="511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</row>
    <row r="81" spans="1:66" ht="12.75" customHeight="1">
      <c r="A81" s="593"/>
      <c r="B81" s="559"/>
      <c r="C81" s="559"/>
      <c r="D81" s="559"/>
      <c r="E81" s="520"/>
      <c r="F81" s="135">
        <v>0</v>
      </c>
      <c r="G81" s="75">
        <v>0</v>
      </c>
      <c r="H81" s="387">
        <f t="shared" si="180"/>
        <v>0</v>
      </c>
      <c r="I81" s="132">
        <f t="shared" si="177"/>
        <v>0</v>
      </c>
      <c r="J81" s="388">
        <f t="shared" si="181"/>
        <v>0</v>
      </c>
      <c r="K81" s="371"/>
      <c r="L81" s="93"/>
      <c r="M81" s="77"/>
      <c r="N81" s="389" t="e">
        <f t="shared" si="182"/>
        <v>#DIV/0!</v>
      </c>
      <c r="O81" s="133" t="e">
        <f t="shared" si="183"/>
        <v>#DIV/0!</v>
      </c>
      <c r="P81" s="388" t="e">
        <f t="shared" si="184"/>
        <v>#DIV/0!</v>
      </c>
      <c r="Q81" s="79">
        <f t="shared" si="185"/>
        <v>0</v>
      </c>
      <c r="R81" s="90"/>
      <c r="S81" s="158">
        <v>0</v>
      </c>
      <c r="T81" s="82">
        <f t="shared" si="186"/>
        <v>0</v>
      </c>
      <c r="U81" s="83">
        <f t="shared" si="187"/>
        <v>0</v>
      </c>
      <c r="V81" s="84"/>
      <c r="W81" s="371"/>
      <c r="X81" s="378">
        <v>0</v>
      </c>
      <c r="Y81" s="75">
        <f t="shared" si="188"/>
        <v>0</v>
      </c>
      <c r="Z81" s="376">
        <f t="shared" si="189"/>
        <v>0</v>
      </c>
      <c r="AA81" s="425"/>
      <c r="AB81" s="6"/>
      <c r="AC81" s="6"/>
      <c r="AD81" s="6"/>
      <c r="AE81" s="210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537"/>
      <c r="AW81" s="510"/>
      <c r="AX81" s="510"/>
      <c r="AY81" s="510"/>
      <c r="AZ81" s="511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2.75" customHeight="1">
      <c r="A82" s="570"/>
      <c r="B82" s="567"/>
      <c r="C82" s="567"/>
      <c r="D82" s="567"/>
      <c r="E82" s="568"/>
      <c r="F82" s="136">
        <v>0</v>
      </c>
      <c r="G82" s="137">
        <v>0</v>
      </c>
      <c r="H82" s="387">
        <f t="shared" si="180"/>
        <v>0</v>
      </c>
      <c r="I82" s="132">
        <f t="shared" si="177"/>
        <v>0</v>
      </c>
      <c r="J82" s="388">
        <f t="shared" si="181"/>
        <v>0</v>
      </c>
      <c r="K82" s="354"/>
      <c r="L82" s="93"/>
      <c r="M82" s="77"/>
      <c r="N82" s="389" t="e">
        <f t="shared" si="182"/>
        <v>#DIV/0!</v>
      </c>
      <c r="O82" s="133" t="e">
        <f t="shared" si="183"/>
        <v>#DIV/0!</v>
      </c>
      <c r="P82" s="388" t="e">
        <f t="shared" si="184"/>
        <v>#DIV/0!</v>
      </c>
      <c r="Q82" s="101">
        <f t="shared" si="185"/>
        <v>0</v>
      </c>
      <c r="R82" s="90"/>
      <c r="S82" s="158">
        <v>0</v>
      </c>
      <c r="T82" s="82">
        <f t="shared" si="186"/>
        <v>0</v>
      </c>
      <c r="U82" s="83">
        <f t="shared" si="187"/>
        <v>0</v>
      </c>
      <c r="V82" s="84"/>
      <c r="W82" s="371"/>
      <c r="X82" s="378">
        <v>0</v>
      </c>
      <c r="Y82" s="99">
        <f t="shared" si="188"/>
        <v>0</v>
      </c>
      <c r="Z82" s="143">
        <f t="shared" si="189"/>
        <v>0</v>
      </c>
      <c r="AA82" s="425"/>
      <c r="AB82" s="6"/>
      <c r="AC82" s="6"/>
      <c r="AD82" s="6"/>
      <c r="AE82" s="210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211"/>
      <c r="BA82" s="338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2.75" customHeight="1">
      <c r="A83" s="597" t="s">
        <v>101</v>
      </c>
      <c r="B83" s="586"/>
      <c r="C83" s="586"/>
      <c r="D83" s="586"/>
      <c r="E83" s="587"/>
      <c r="F83" s="144" t="e">
        <f t="shared" ref="F83:H83" si="190">SUM(#REF!)</f>
        <v>#REF!</v>
      </c>
      <c r="G83" s="144" t="e">
        <f t="shared" si="190"/>
        <v>#REF!</v>
      </c>
      <c r="H83" s="145" t="e">
        <f t="shared" si="190"/>
        <v>#REF!</v>
      </c>
      <c r="I83" s="146" t="e">
        <f>+H83/F34</f>
        <v>#REF!</v>
      </c>
      <c r="J83" s="147" t="e">
        <f>+H83/F55</f>
        <v>#REF!</v>
      </c>
      <c r="K83" s="422"/>
      <c r="L83" s="212">
        <f t="shared" ref="L83:M83" si="191">SUM(L72:L82)</f>
        <v>0</v>
      </c>
      <c r="M83" s="50">
        <f t="shared" si="191"/>
        <v>0</v>
      </c>
      <c r="N83" s="49" t="e">
        <f t="shared" si="182"/>
        <v>#DIV/0!</v>
      </c>
      <c r="O83" s="212"/>
      <c r="P83" s="55"/>
      <c r="Q83" s="213">
        <f t="shared" si="185"/>
        <v>0</v>
      </c>
      <c r="R83" s="214">
        <f>SUM(R72:R82)</f>
        <v>0</v>
      </c>
      <c r="S83" s="215"/>
      <c r="T83" s="213">
        <f t="shared" ref="T83:U83" si="192">SUM(T72:T82)</f>
        <v>0</v>
      </c>
      <c r="U83" s="213">
        <f t="shared" si="192"/>
        <v>0</v>
      </c>
      <c r="V83" s="213">
        <f>V54</f>
        <v>0</v>
      </c>
      <c r="W83" s="216"/>
      <c r="X83" s="111">
        <f>SUM(X72:X82)</f>
        <v>0</v>
      </c>
      <c r="Y83" s="151">
        <f t="shared" si="188"/>
        <v>0</v>
      </c>
      <c r="Z83" s="152">
        <f t="shared" si="189"/>
        <v>0</v>
      </c>
      <c r="AA83" s="53"/>
      <c r="AB83" s="217"/>
      <c r="AC83" s="217"/>
      <c r="AD83" s="217"/>
      <c r="AE83" s="218"/>
      <c r="AF83" s="219"/>
      <c r="AG83" s="219"/>
      <c r="AH83" s="219"/>
      <c r="AI83" s="219"/>
      <c r="AJ83" s="217"/>
      <c r="AK83" s="217"/>
      <c r="AL83" s="217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20"/>
      <c r="BA83" s="338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4.5" customHeight="1">
      <c r="A84" s="221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3"/>
      <c r="BA84" s="338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6.5" customHeight="1">
      <c r="A85" s="604" t="s">
        <v>102</v>
      </c>
      <c r="B85" s="554"/>
      <c r="C85" s="554"/>
      <c r="D85" s="554"/>
      <c r="E85" s="555"/>
      <c r="F85" s="409" t="e">
        <f t="shared" ref="F85:H85" si="193">+F56+F70+#REF!+#REF!+#REF!+#REF!+#REF!</f>
        <v>#REF!</v>
      </c>
      <c r="G85" s="409" t="e">
        <f t="shared" si="193"/>
        <v>#REF!</v>
      </c>
      <c r="H85" s="409" t="e">
        <f t="shared" si="193"/>
        <v>#REF!</v>
      </c>
      <c r="I85" s="410" t="e">
        <f>+H85/$F$6</f>
        <v>#REF!</v>
      </c>
      <c r="J85" s="181" t="e">
        <f>+H85/$F$22</f>
        <v>#REF!</v>
      </c>
      <c r="K85" s="358"/>
      <c r="L85" s="411"/>
      <c r="M85" s="428">
        <f>M69+M83</f>
        <v>0</v>
      </c>
      <c r="N85" s="413" t="e">
        <f>M85/L22</f>
        <v>#DIV/0!</v>
      </c>
      <c r="O85" s="414"/>
      <c r="P85" s="429"/>
      <c r="Q85" s="415"/>
      <c r="R85" s="416"/>
      <c r="S85" s="417"/>
      <c r="T85" s="605" t="s">
        <v>103</v>
      </c>
      <c r="U85" s="551"/>
      <c r="V85" s="552"/>
      <c r="W85" s="358"/>
      <c r="X85" s="606">
        <f>M85+V83</f>
        <v>0</v>
      </c>
      <c r="Y85" s="551"/>
      <c r="Z85" s="552"/>
      <c r="AA85" s="421"/>
      <c r="AB85" s="224"/>
      <c r="AC85" s="115"/>
      <c r="AD85" s="225"/>
      <c r="AE85" s="422"/>
      <c r="AF85" s="224"/>
      <c r="AG85" s="115"/>
      <c r="AH85" s="430"/>
      <c r="AI85" s="421"/>
      <c r="AJ85" s="224"/>
      <c r="AK85" s="115"/>
      <c r="AL85" s="225"/>
      <c r="AM85" s="226"/>
      <c r="AN85" s="156"/>
      <c r="AO85" s="156"/>
      <c r="AP85" s="69"/>
      <c r="AQ85" s="156"/>
      <c r="AR85" s="156"/>
      <c r="AS85" s="69"/>
      <c r="AT85" s="69"/>
      <c r="AU85" s="227"/>
      <c r="AV85" s="553"/>
      <c r="AW85" s="554"/>
      <c r="AX85" s="554"/>
      <c r="AY85" s="554"/>
      <c r="AZ85" s="555"/>
      <c r="BA85" s="423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</row>
    <row r="86" spans="1:6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21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210"/>
      <c r="X86" s="6"/>
      <c r="Y86" s="6"/>
      <c r="Z86" s="6"/>
      <c r="AA86" s="6"/>
      <c r="AB86" s="6"/>
      <c r="AC86" s="6"/>
      <c r="AD86" s="6"/>
      <c r="AE86" s="210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6.75" customHeight="1">
      <c r="A87" s="607"/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608"/>
      <c r="P87" s="6"/>
      <c r="Q87" s="6"/>
      <c r="R87" s="6"/>
      <c r="S87" s="6"/>
      <c r="T87" s="6"/>
      <c r="U87" s="6"/>
      <c r="V87" s="6"/>
      <c r="W87" s="210"/>
      <c r="X87" s="6"/>
      <c r="Y87" s="6"/>
      <c r="Z87" s="6"/>
      <c r="AA87" s="6"/>
      <c r="AB87" s="6"/>
      <c r="AC87" s="6"/>
      <c r="AD87" s="6"/>
      <c r="AE87" s="210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6.75" customHeight="1">
      <c r="A88" s="609"/>
      <c r="B88" s="534"/>
      <c r="C88" s="534"/>
      <c r="D88" s="534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610"/>
      <c r="P88" s="6"/>
      <c r="Q88" s="6"/>
      <c r="R88" s="6"/>
      <c r="S88" s="6"/>
      <c r="T88" s="6"/>
      <c r="U88" s="6"/>
      <c r="V88" s="6"/>
      <c r="W88" s="210"/>
      <c r="X88" s="6"/>
      <c r="Y88" s="6"/>
      <c r="Z88" s="6"/>
      <c r="AA88" s="6"/>
      <c r="AB88" s="6"/>
      <c r="AC88" s="6"/>
      <c r="AD88" s="6"/>
      <c r="AE88" s="210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21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210"/>
      <c r="X89" s="6"/>
      <c r="Y89" s="6"/>
      <c r="Z89" s="6"/>
      <c r="AA89" s="6"/>
      <c r="AB89" s="6"/>
      <c r="AC89" s="6"/>
      <c r="AD89" s="6"/>
      <c r="AE89" s="210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21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210"/>
      <c r="X90" s="6"/>
      <c r="Y90" s="6"/>
      <c r="Z90" s="6"/>
      <c r="AA90" s="6"/>
      <c r="AB90" s="6"/>
      <c r="AC90" s="6"/>
      <c r="AD90" s="6"/>
      <c r="AE90" s="210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21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210"/>
      <c r="X91" s="6"/>
      <c r="Y91" s="6"/>
      <c r="Z91" s="6"/>
      <c r="AA91" s="6"/>
      <c r="AB91" s="6"/>
      <c r="AC91" s="6"/>
      <c r="AD91" s="6"/>
      <c r="AE91" s="210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21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210"/>
      <c r="X92" s="6"/>
      <c r="Y92" s="6"/>
      <c r="Z92" s="6"/>
      <c r="AA92" s="6"/>
      <c r="AB92" s="6"/>
      <c r="AC92" s="6"/>
      <c r="AD92" s="6"/>
      <c r="AE92" s="210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21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210"/>
      <c r="X93" s="6"/>
      <c r="Y93" s="6"/>
      <c r="Z93" s="6"/>
      <c r="AA93" s="6"/>
      <c r="AB93" s="6"/>
      <c r="AC93" s="6"/>
      <c r="AD93" s="6"/>
      <c r="AE93" s="210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210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210"/>
      <c r="X94" s="6"/>
      <c r="Y94" s="6"/>
      <c r="Z94" s="6"/>
      <c r="AA94" s="6"/>
      <c r="AB94" s="6"/>
      <c r="AC94" s="6"/>
      <c r="AD94" s="6"/>
      <c r="AE94" s="210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21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210"/>
      <c r="X95" s="6"/>
      <c r="Y95" s="6"/>
      <c r="Z95" s="6"/>
      <c r="AA95" s="6"/>
      <c r="AB95" s="6"/>
      <c r="AC95" s="6"/>
      <c r="AD95" s="6"/>
      <c r="AE95" s="210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210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210"/>
      <c r="X96" s="6"/>
      <c r="Y96" s="6"/>
      <c r="Z96" s="6"/>
      <c r="AA96" s="6"/>
      <c r="AB96" s="6"/>
      <c r="AC96" s="6"/>
      <c r="AD96" s="6"/>
      <c r="AE96" s="210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210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210"/>
      <c r="X97" s="6"/>
      <c r="Y97" s="6"/>
      <c r="Z97" s="6"/>
      <c r="AA97" s="6"/>
      <c r="AB97" s="6"/>
      <c r="AC97" s="6"/>
      <c r="AD97" s="6"/>
      <c r="AE97" s="210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21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210"/>
      <c r="X98" s="6"/>
      <c r="Y98" s="6"/>
      <c r="Z98" s="6"/>
      <c r="AA98" s="6"/>
      <c r="AB98" s="6"/>
      <c r="AC98" s="6"/>
      <c r="AD98" s="6"/>
      <c r="AE98" s="210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21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210"/>
      <c r="X99" s="6"/>
      <c r="Y99" s="6"/>
      <c r="Z99" s="6"/>
      <c r="AA99" s="6"/>
      <c r="AB99" s="6"/>
      <c r="AC99" s="6"/>
      <c r="AD99" s="6"/>
      <c r="AE99" s="210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1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210"/>
      <c r="X100" s="6"/>
      <c r="Y100" s="6"/>
      <c r="Z100" s="6"/>
      <c r="AA100" s="6"/>
      <c r="AB100" s="6"/>
      <c r="AC100" s="6"/>
      <c r="AD100" s="6"/>
      <c r="AE100" s="210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1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210"/>
      <c r="X101" s="6"/>
      <c r="Y101" s="6"/>
      <c r="Z101" s="6"/>
      <c r="AA101" s="6"/>
      <c r="AB101" s="6"/>
      <c r="AC101" s="6"/>
      <c r="AD101" s="6"/>
      <c r="AE101" s="210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1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210"/>
      <c r="X102" s="6"/>
      <c r="Y102" s="6"/>
      <c r="Z102" s="6"/>
      <c r="AA102" s="6"/>
      <c r="AB102" s="6"/>
      <c r="AC102" s="6"/>
      <c r="AD102" s="6"/>
      <c r="AE102" s="210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1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210"/>
      <c r="X103" s="6"/>
      <c r="Y103" s="6"/>
      <c r="Z103" s="6"/>
      <c r="AA103" s="6"/>
      <c r="AB103" s="6"/>
      <c r="AC103" s="6"/>
      <c r="AD103" s="6"/>
      <c r="AE103" s="210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1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210"/>
      <c r="X104" s="6"/>
      <c r="Y104" s="6"/>
      <c r="Z104" s="6"/>
      <c r="AA104" s="6"/>
      <c r="AB104" s="6"/>
      <c r="AC104" s="6"/>
      <c r="AD104" s="6"/>
      <c r="AE104" s="210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1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210"/>
      <c r="X105" s="6"/>
      <c r="Y105" s="6"/>
      <c r="Z105" s="6"/>
      <c r="AA105" s="6"/>
      <c r="AB105" s="6"/>
      <c r="AC105" s="6"/>
      <c r="AD105" s="6"/>
      <c r="AE105" s="210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1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210"/>
      <c r="X106" s="6"/>
      <c r="Y106" s="6"/>
      <c r="Z106" s="6"/>
      <c r="AA106" s="6"/>
      <c r="AB106" s="6"/>
      <c r="AC106" s="6"/>
      <c r="AD106" s="6"/>
      <c r="AE106" s="210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1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210"/>
      <c r="X107" s="6"/>
      <c r="Y107" s="6"/>
      <c r="Z107" s="6"/>
      <c r="AA107" s="6"/>
      <c r="AB107" s="6"/>
      <c r="AC107" s="6"/>
      <c r="AD107" s="6"/>
      <c r="AE107" s="210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1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210"/>
      <c r="X108" s="6"/>
      <c r="Y108" s="6"/>
      <c r="Z108" s="6"/>
      <c r="AA108" s="6"/>
      <c r="AB108" s="6"/>
      <c r="AC108" s="6"/>
      <c r="AD108" s="6"/>
      <c r="AE108" s="210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21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210"/>
      <c r="X109" s="6"/>
      <c r="Y109" s="6"/>
      <c r="Z109" s="6"/>
      <c r="AA109" s="6"/>
      <c r="AB109" s="6"/>
      <c r="AC109" s="6"/>
      <c r="AD109" s="6"/>
      <c r="AE109" s="210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21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210"/>
      <c r="X110" s="6"/>
      <c r="Y110" s="6"/>
      <c r="Z110" s="6"/>
      <c r="AA110" s="6"/>
      <c r="AB110" s="6"/>
      <c r="AC110" s="6"/>
      <c r="AD110" s="6"/>
      <c r="AE110" s="210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21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210"/>
      <c r="X111" s="6"/>
      <c r="Y111" s="6"/>
      <c r="Z111" s="6"/>
      <c r="AA111" s="6"/>
      <c r="AB111" s="6"/>
      <c r="AC111" s="6"/>
      <c r="AD111" s="6"/>
      <c r="AE111" s="210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210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210"/>
      <c r="X112" s="6"/>
      <c r="Y112" s="6"/>
      <c r="Z112" s="6"/>
      <c r="AA112" s="6"/>
      <c r="AB112" s="6"/>
      <c r="AC112" s="6"/>
      <c r="AD112" s="6"/>
      <c r="AE112" s="210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210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210"/>
      <c r="X113" s="6"/>
      <c r="Y113" s="6"/>
      <c r="Z113" s="6"/>
      <c r="AA113" s="6"/>
      <c r="AB113" s="6"/>
      <c r="AC113" s="6"/>
      <c r="AD113" s="6"/>
      <c r="AE113" s="210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210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210"/>
      <c r="X114" s="6"/>
      <c r="Y114" s="6"/>
      <c r="Z114" s="6"/>
      <c r="AA114" s="6"/>
      <c r="AB114" s="6"/>
      <c r="AC114" s="6"/>
      <c r="AD114" s="6"/>
      <c r="AE114" s="210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210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210"/>
      <c r="X115" s="6"/>
      <c r="Y115" s="6"/>
      <c r="Z115" s="6"/>
      <c r="AA115" s="6"/>
      <c r="AB115" s="6"/>
      <c r="AC115" s="6"/>
      <c r="AD115" s="6"/>
      <c r="AE115" s="210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210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210"/>
      <c r="X116" s="6"/>
      <c r="Y116" s="6"/>
      <c r="Z116" s="6"/>
      <c r="AA116" s="6"/>
      <c r="AB116" s="6"/>
      <c r="AC116" s="6"/>
      <c r="AD116" s="6"/>
      <c r="AE116" s="210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21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210"/>
      <c r="X117" s="6"/>
      <c r="Y117" s="6"/>
      <c r="Z117" s="6"/>
      <c r="AA117" s="6"/>
      <c r="AB117" s="6"/>
      <c r="AC117" s="6"/>
      <c r="AD117" s="6"/>
      <c r="AE117" s="210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210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210"/>
      <c r="X118" s="6"/>
      <c r="Y118" s="6"/>
      <c r="Z118" s="6"/>
      <c r="AA118" s="6"/>
      <c r="AB118" s="6"/>
      <c r="AC118" s="6"/>
      <c r="AD118" s="6"/>
      <c r="AE118" s="210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210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210"/>
      <c r="X119" s="6"/>
      <c r="Y119" s="6"/>
      <c r="Z119" s="6"/>
      <c r="AA119" s="6"/>
      <c r="AB119" s="6"/>
      <c r="AC119" s="6"/>
      <c r="AD119" s="6"/>
      <c r="AE119" s="210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10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210"/>
      <c r="X120" s="6"/>
      <c r="Y120" s="6"/>
      <c r="Z120" s="6"/>
      <c r="AA120" s="6"/>
      <c r="AB120" s="6"/>
      <c r="AC120" s="6"/>
      <c r="AD120" s="6"/>
      <c r="AE120" s="210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210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210"/>
      <c r="X121" s="6"/>
      <c r="Y121" s="6"/>
      <c r="Z121" s="6"/>
      <c r="AA121" s="6"/>
      <c r="AB121" s="6"/>
      <c r="AC121" s="6"/>
      <c r="AD121" s="6"/>
      <c r="AE121" s="210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210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210"/>
      <c r="X122" s="6"/>
      <c r="Y122" s="6"/>
      <c r="Z122" s="6"/>
      <c r="AA122" s="6"/>
      <c r="AB122" s="6"/>
      <c r="AC122" s="6"/>
      <c r="AD122" s="6"/>
      <c r="AE122" s="210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21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210"/>
      <c r="X123" s="6"/>
      <c r="Y123" s="6"/>
      <c r="Z123" s="6"/>
      <c r="AA123" s="6"/>
      <c r="AB123" s="6"/>
      <c r="AC123" s="6"/>
      <c r="AD123" s="6"/>
      <c r="AE123" s="210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210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210"/>
      <c r="X124" s="6"/>
      <c r="Y124" s="6"/>
      <c r="Z124" s="6"/>
      <c r="AA124" s="6"/>
      <c r="AB124" s="6"/>
      <c r="AC124" s="6"/>
      <c r="AD124" s="6"/>
      <c r="AE124" s="210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210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210"/>
      <c r="X125" s="6"/>
      <c r="Y125" s="6"/>
      <c r="Z125" s="6"/>
      <c r="AA125" s="6"/>
      <c r="AB125" s="6"/>
      <c r="AC125" s="6"/>
      <c r="AD125" s="6"/>
      <c r="AE125" s="210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21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210"/>
      <c r="X126" s="6"/>
      <c r="Y126" s="6"/>
      <c r="Z126" s="6"/>
      <c r="AA126" s="6"/>
      <c r="AB126" s="6"/>
      <c r="AC126" s="6"/>
      <c r="AD126" s="6"/>
      <c r="AE126" s="210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210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210"/>
      <c r="X127" s="6"/>
      <c r="Y127" s="6"/>
      <c r="Z127" s="6"/>
      <c r="AA127" s="6"/>
      <c r="AB127" s="6"/>
      <c r="AC127" s="6"/>
      <c r="AD127" s="6"/>
      <c r="AE127" s="210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210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210"/>
      <c r="X128" s="6"/>
      <c r="Y128" s="6"/>
      <c r="Z128" s="6"/>
      <c r="AA128" s="6"/>
      <c r="AB128" s="6"/>
      <c r="AC128" s="6"/>
      <c r="AD128" s="6"/>
      <c r="AE128" s="210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21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210"/>
      <c r="X129" s="6"/>
      <c r="Y129" s="6"/>
      <c r="Z129" s="6"/>
      <c r="AA129" s="6"/>
      <c r="AB129" s="6"/>
      <c r="AC129" s="6"/>
      <c r="AD129" s="6"/>
      <c r="AE129" s="210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21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210"/>
      <c r="X130" s="6"/>
      <c r="Y130" s="6"/>
      <c r="Z130" s="6"/>
      <c r="AA130" s="6"/>
      <c r="AB130" s="6"/>
      <c r="AC130" s="6"/>
      <c r="AD130" s="6"/>
      <c r="AE130" s="210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21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210"/>
      <c r="X131" s="6"/>
      <c r="Y131" s="6"/>
      <c r="Z131" s="6"/>
      <c r="AA131" s="6"/>
      <c r="AB131" s="6"/>
      <c r="AC131" s="6"/>
      <c r="AD131" s="6"/>
      <c r="AE131" s="210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21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210"/>
      <c r="X132" s="6"/>
      <c r="Y132" s="6"/>
      <c r="Z132" s="6"/>
      <c r="AA132" s="6"/>
      <c r="AB132" s="6"/>
      <c r="AC132" s="6"/>
      <c r="AD132" s="6"/>
      <c r="AE132" s="210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21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210"/>
      <c r="X133" s="6"/>
      <c r="Y133" s="6"/>
      <c r="Z133" s="6"/>
      <c r="AA133" s="6"/>
      <c r="AB133" s="6"/>
      <c r="AC133" s="6"/>
      <c r="AD133" s="6"/>
      <c r="AE133" s="210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1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210"/>
      <c r="X134" s="6"/>
      <c r="Y134" s="6"/>
      <c r="Z134" s="6"/>
      <c r="AA134" s="6"/>
      <c r="AB134" s="6"/>
      <c r="AC134" s="6"/>
      <c r="AD134" s="6"/>
      <c r="AE134" s="210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10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210"/>
      <c r="X135" s="6"/>
      <c r="Y135" s="6"/>
      <c r="Z135" s="6"/>
      <c r="AA135" s="6"/>
      <c r="AB135" s="6"/>
      <c r="AC135" s="6"/>
      <c r="AD135" s="6"/>
      <c r="AE135" s="210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1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210"/>
      <c r="X136" s="6"/>
      <c r="Y136" s="6"/>
      <c r="Z136" s="6"/>
      <c r="AA136" s="6"/>
      <c r="AB136" s="6"/>
      <c r="AC136" s="6"/>
      <c r="AD136" s="6"/>
      <c r="AE136" s="210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10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210"/>
      <c r="X137" s="6"/>
      <c r="Y137" s="6"/>
      <c r="Z137" s="6"/>
      <c r="AA137" s="6"/>
      <c r="AB137" s="6"/>
      <c r="AC137" s="6"/>
      <c r="AD137" s="6"/>
      <c r="AE137" s="210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10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210"/>
      <c r="X138" s="6"/>
      <c r="Y138" s="6"/>
      <c r="Z138" s="6"/>
      <c r="AA138" s="6"/>
      <c r="AB138" s="6"/>
      <c r="AC138" s="6"/>
      <c r="AD138" s="6"/>
      <c r="AE138" s="210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1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210"/>
      <c r="X139" s="6"/>
      <c r="Y139" s="6"/>
      <c r="Z139" s="6"/>
      <c r="AA139" s="6"/>
      <c r="AB139" s="6"/>
      <c r="AC139" s="6"/>
      <c r="AD139" s="6"/>
      <c r="AE139" s="210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10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210"/>
      <c r="X140" s="6"/>
      <c r="Y140" s="6"/>
      <c r="Z140" s="6"/>
      <c r="AA140" s="6"/>
      <c r="AB140" s="6"/>
      <c r="AC140" s="6"/>
      <c r="AD140" s="6"/>
      <c r="AE140" s="210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10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210"/>
      <c r="X141" s="6"/>
      <c r="Y141" s="6"/>
      <c r="Z141" s="6"/>
      <c r="AA141" s="6"/>
      <c r="AB141" s="6"/>
      <c r="AC141" s="6"/>
      <c r="AD141" s="6"/>
      <c r="AE141" s="210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10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210"/>
      <c r="X142" s="6"/>
      <c r="Y142" s="6"/>
      <c r="Z142" s="6"/>
      <c r="AA142" s="6"/>
      <c r="AB142" s="6"/>
      <c r="AC142" s="6"/>
      <c r="AD142" s="6"/>
      <c r="AE142" s="210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10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210"/>
      <c r="X143" s="6"/>
      <c r="Y143" s="6"/>
      <c r="Z143" s="6"/>
      <c r="AA143" s="6"/>
      <c r="AB143" s="6"/>
      <c r="AC143" s="6"/>
      <c r="AD143" s="6"/>
      <c r="AE143" s="210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10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210"/>
      <c r="X144" s="6"/>
      <c r="Y144" s="6"/>
      <c r="Z144" s="6"/>
      <c r="AA144" s="6"/>
      <c r="AB144" s="6"/>
      <c r="AC144" s="6"/>
      <c r="AD144" s="6"/>
      <c r="AE144" s="210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10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210"/>
      <c r="X145" s="6"/>
      <c r="Y145" s="6"/>
      <c r="Z145" s="6"/>
      <c r="AA145" s="6"/>
      <c r="AB145" s="6"/>
      <c r="AC145" s="6"/>
      <c r="AD145" s="6"/>
      <c r="AE145" s="210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10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210"/>
      <c r="X146" s="6"/>
      <c r="Y146" s="6"/>
      <c r="Z146" s="6"/>
      <c r="AA146" s="6"/>
      <c r="AB146" s="6"/>
      <c r="AC146" s="6"/>
      <c r="AD146" s="6"/>
      <c r="AE146" s="210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10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210"/>
      <c r="X147" s="6"/>
      <c r="Y147" s="6"/>
      <c r="Z147" s="6"/>
      <c r="AA147" s="6"/>
      <c r="AB147" s="6"/>
      <c r="AC147" s="6"/>
      <c r="AD147" s="6"/>
      <c r="AE147" s="210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1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210"/>
      <c r="X148" s="6"/>
      <c r="Y148" s="6"/>
      <c r="Z148" s="6"/>
      <c r="AA148" s="6"/>
      <c r="AB148" s="6"/>
      <c r="AC148" s="6"/>
      <c r="AD148" s="6"/>
      <c r="AE148" s="210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10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210"/>
      <c r="X149" s="6"/>
      <c r="Y149" s="6"/>
      <c r="Z149" s="6"/>
      <c r="AA149" s="6"/>
      <c r="AB149" s="6"/>
      <c r="AC149" s="6"/>
      <c r="AD149" s="6"/>
      <c r="AE149" s="210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10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210"/>
      <c r="X150" s="6"/>
      <c r="Y150" s="6"/>
      <c r="Z150" s="6"/>
      <c r="AA150" s="6"/>
      <c r="AB150" s="6"/>
      <c r="AC150" s="6"/>
      <c r="AD150" s="6"/>
      <c r="AE150" s="210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10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210"/>
      <c r="X151" s="6"/>
      <c r="Y151" s="6"/>
      <c r="Z151" s="6"/>
      <c r="AA151" s="6"/>
      <c r="AB151" s="6"/>
      <c r="AC151" s="6"/>
      <c r="AD151" s="6"/>
      <c r="AE151" s="210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10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210"/>
      <c r="X152" s="6"/>
      <c r="Y152" s="6"/>
      <c r="Z152" s="6"/>
      <c r="AA152" s="6"/>
      <c r="AB152" s="6"/>
      <c r="AC152" s="6"/>
      <c r="AD152" s="6"/>
      <c r="AE152" s="210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10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210"/>
      <c r="X153" s="6"/>
      <c r="Y153" s="6"/>
      <c r="Z153" s="6"/>
      <c r="AA153" s="6"/>
      <c r="AB153" s="6"/>
      <c r="AC153" s="6"/>
      <c r="AD153" s="6"/>
      <c r="AE153" s="210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10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210"/>
      <c r="X154" s="6"/>
      <c r="Y154" s="6"/>
      <c r="Z154" s="6"/>
      <c r="AA154" s="6"/>
      <c r="AB154" s="6"/>
      <c r="AC154" s="6"/>
      <c r="AD154" s="6"/>
      <c r="AE154" s="210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21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210"/>
      <c r="X155" s="6"/>
      <c r="Y155" s="6"/>
      <c r="Z155" s="6"/>
      <c r="AA155" s="6"/>
      <c r="AB155" s="6"/>
      <c r="AC155" s="6"/>
      <c r="AD155" s="6"/>
      <c r="AE155" s="210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21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210"/>
      <c r="X156" s="6"/>
      <c r="Y156" s="6"/>
      <c r="Z156" s="6"/>
      <c r="AA156" s="6"/>
      <c r="AB156" s="6"/>
      <c r="AC156" s="6"/>
      <c r="AD156" s="6"/>
      <c r="AE156" s="210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210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210"/>
      <c r="X157" s="6"/>
      <c r="Y157" s="6"/>
      <c r="Z157" s="6"/>
      <c r="AA157" s="6"/>
      <c r="AB157" s="6"/>
      <c r="AC157" s="6"/>
      <c r="AD157" s="6"/>
      <c r="AE157" s="210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21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210"/>
      <c r="X158" s="6"/>
      <c r="Y158" s="6"/>
      <c r="Z158" s="6"/>
      <c r="AA158" s="6"/>
      <c r="AB158" s="6"/>
      <c r="AC158" s="6"/>
      <c r="AD158" s="6"/>
      <c r="AE158" s="210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210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210"/>
      <c r="X159" s="6"/>
      <c r="Y159" s="6"/>
      <c r="Z159" s="6"/>
      <c r="AA159" s="6"/>
      <c r="AB159" s="6"/>
      <c r="AC159" s="6"/>
      <c r="AD159" s="6"/>
      <c r="AE159" s="210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21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210"/>
      <c r="X160" s="6"/>
      <c r="Y160" s="6"/>
      <c r="Z160" s="6"/>
      <c r="AA160" s="6"/>
      <c r="AB160" s="6"/>
      <c r="AC160" s="6"/>
      <c r="AD160" s="6"/>
      <c r="AE160" s="210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210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210"/>
      <c r="X161" s="6"/>
      <c r="Y161" s="6"/>
      <c r="Z161" s="6"/>
      <c r="AA161" s="6"/>
      <c r="AB161" s="6"/>
      <c r="AC161" s="6"/>
      <c r="AD161" s="6"/>
      <c r="AE161" s="210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210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210"/>
      <c r="X162" s="6"/>
      <c r="Y162" s="6"/>
      <c r="Z162" s="6"/>
      <c r="AA162" s="6"/>
      <c r="AB162" s="6"/>
      <c r="AC162" s="6"/>
      <c r="AD162" s="6"/>
      <c r="AE162" s="210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210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210"/>
      <c r="X163" s="6"/>
      <c r="Y163" s="6"/>
      <c r="Z163" s="6"/>
      <c r="AA163" s="6"/>
      <c r="AB163" s="6"/>
      <c r="AC163" s="6"/>
      <c r="AD163" s="6"/>
      <c r="AE163" s="210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21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210"/>
      <c r="X164" s="6"/>
      <c r="Y164" s="6"/>
      <c r="Z164" s="6"/>
      <c r="AA164" s="6"/>
      <c r="AB164" s="6"/>
      <c r="AC164" s="6"/>
      <c r="AD164" s="6"/>
      <c r="AE164" s="210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210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210"/>
      <c r="X165" s="6"/>
      <c r="Y165" s="6"/>
      <c r="Z165" s="6"/>
      <c r="AA165" s="6"/>
      <c r="AB165" s="6"/>
      <c r="AC165" s="6"/>
      <c r="AD165" s="6"/>
      <c r="AE165" s="210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210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210"/>
      <c r="X166" s="6"/>
      <c r="Y166" s="6"/>
      <c r="Z166" s="6"/>
      <c r="AA166" s="6"/>
      <c r="AB166" s="6"/>
      <c r="AC166" s="6"/>
      <c r="AD166" s="6"/>
      <c r="AE166" s="210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210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210"/>
      <c r="X167" s="6"/>
      <c r="Y167" s="6"/>
      <c r="Z167" s="6"/>
      <c r="AA167" s="6"/>
      <c r="AB167" s="6"/>
      <c r="AC167" s="6"/>
      <c r="AD167" s="6"/>
      <c r="AE167" s="210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210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210"/>
      <c r="X168" s="6"/>
      <c r="Y168" s="6"/>
      <c r="Z168" s="6"/>
      <c r="AA168" s="6"/>
      <c r="AB168" s="6"/>
      <c r="AC168" s="6"/>
      <c r="AD168" s="6"/>
      <c r="AE168" s="210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210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210"/>
      <c r="X169" s="6"/>
      <c r="Y169" s="6"/>
      <c r="Z169" s="6"/>
      <c r="AA169" s="6"/>
      <c r="AB169" s="6"/>
      <c r="AC169" s="6"/>
      <c r="AD169" s="6"/>
      <c r="AE169" s="210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21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210"/>
      <c r="X170" s="6"/>
      <c r="Y170" s="6"/>
      <c r="Z170" s="6"/>
      <c r="AA170" s="6"/>
      <c r="AB170" s="6"/>
      <c r="AC170" s="6"/>
      <c r="AD170" s="6"/>
      <c r="AE170" s="210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210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210"/>
      <c r="X171" s="6"/>
      <c r="Y171" s="6"/>
      <c r="Z171" s="6"/>
      <c r="AA171" s="6"/>
      <c r="AB171" s="6"/>
      <c r="AC171" s="6"/>
      <c r="AD171" s="6"/>
      <c r="AE171" s="210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21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210"/>
      <c r="X172" s="6"/>
      <c r="Y172" s="6"/>
      <c r="Z172" s="6"/>
      <c r="AA172" s="6"/>
      <c r="AB172" s="6"/>
      <c r="AC172" s="6"/>
      <c r="AD172" s="6"/>
      <c r="AE172" s="210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210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210"/>
      <c r="X173" s="6"/>
      <c r="Y173" s="6"/>
      <c r="Z173" s="6"/>
      <c r="AA173" s="6"/>
      <c r="AB173" s="6"/>
      <c r="AC173" s="6"/>
      <c r="AD173" s="6"/>
      <c r="AE173" s="210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210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210"/>
      <c r="X174" s="6"/>
      <c r="Y174" s="6"/>
      <c r="Z174" s="6"/>
      <c r="AA174" s="6"/>
      <c r="AB174" s="6"/>
      <c r="AC174" s="6"/>
      <c r="AD174" s="6"/>
      <c r="AE174" s="210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210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210"/>
      <c r="X175" s="6"/>
      <c r="Y175" s="6"/>
      <c r="Z175" s="6"/>
      <c r="AA175" s="6"/>
      <c r="AB175" s="6"/>
      <c r="AC175" s="6"/>
      <c r="AD175" s="6"/>
      <c r="AE175" s="210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210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210"/>
      <c r="X176" s="6"/>
      <c r="Y176" s="6"/>
      <c r="Z176" s="6"/>
      <c r="AA176" s="6"/>
      <c r="AB176" s="6"/>
      <c r="AC176" s="6"/>
      <c r="AD176" s="6"/>
      <c r="AE176" s="210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210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210"/>
      <c r="X177" s="6"/>
      <c r="Y177" s="6"/>
      <c r="Z177" s="6"/>
      <c r="AA177" s="6"/>
      <c r="AB177" s="6"/>
      <c r="AC177" s="6"/>
      <c r="AD177" s="6"/>
      <c r="AE177" s="210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210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210"/>
      <c r="X178" s="6"/>
      <c r="Y178" s="6"/>
      <c r="Z178" s="6"/>
      <c r="AA178" s="6"/>
      <c r="AB178" s="6"/>
      <c r="AC178" s="6"/>
      <c r="AD178" s="6"/>
      <c r="AE178" s="210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210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210"/>
      <c r="X179" s="6"/>
      <c r="Y179" s="6"/>
      <c r="Z179" s="6"/>
      <c r="AA179" s="6"/>
      <c r="AB179" s="6"/>
      <c r="AC179" s="6"/>
      <c r="AD179" s="6"/>
      <c r="AE179" s="210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210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210"/>
      <c r="X180" s="6"/>
      <c r="Y180" s="6"/>
      <c r="Z180" s="6"/>
      <c r="AA180" s="6"/>
      <c r="AB180" s="6"/>
      <c r="AC180" s="6"/>
      <c r="AD180" s="6"/>
      <c r="AE180" s="210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210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210"/>
      <c r="X181" s="6"/>
      <c r="Y181" s="6"/>
      <c r="Z181" s="6"/>
      <c r="AA181" s="6"/>
      <c r="AB181" s="6"/>
      <c r="AC181" s="6"/>
      <c r="AD181" s="6"/>
      <c r="AE181" s="210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210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210"/>
      <c r="X182" s="6"/>
      <c r="Y182" s="6"/>
      <c r="Z182" s="6"/>
      <c r="AA182" s="6"/>
      <c r="AB182" s="6"/>
      <c r="AC182" s="6"/>
      <c r="AD182" s="6"/>
      <c r="AE182" s="210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210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210"/>
      <c r="X183" s="6"/>
      <c r="Y183" s="6"/>
      <c r="Z183" s="6"/>
      <c r="AA183" s="6"/>
      <c r="AB183" s="6"/>
      <c r="AC183" s="6"/>
      <c r="AD183" s="6"/>
      <c r="AE183" s="210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210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210"/>
      <c r="X184" s="6"/>
      <c r="Y184" s="6"/>
      <c r="Z184" s="6"/>
      <c r="AA184" s="6"/>
      <c r="AB184" s="6"/>
      <c r="AC184" s="6"/>
      <c r="AD184" s="6"/>
      <c r="AE184" s="210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210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210"/>
      <c r="X185" s="6"/>
      <c r="Y185" s="6"/>
      <c r="Z185" s="6"/>
      <c r="AA185" s="6"/>
      <c r="AB185" s="6"/>
      <c r="AC185" s="6"/>
      <c r="AD185" s="6"/>
      <c r="AE185" s="210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210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210"/>
      <c r="X186" s="6"/>
      <c r="Y186" s="6"/>
      <c r="Z186" s="6"/>
      <c r="AA186" s="6"/>
      <c r="AB186" s="6"/>
      <c r="AC186" s="6"/>
      <c r="AD186" s="6"/>
      <c r="AE186" s="210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210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210"/>
      <c r="X187" s="6"/>
      <c r="Y187" s="6"/>
      <c r="Z187" s="6"/>
      <c r="AA187" s="6"/>
      <c r="AB187" s="6"/>
      <c r="AC187" s="6"/>
      <c r="AD187" s="6"/>
      <c r="AE187" s="210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210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210"/>
      <c r="X188" s="6"/>
      <c r="Y188" s="6"/>
      <c r="Z188" s="6"/>
      <c r="AA188" s="6"/>
      <c r="AB188" s="6"/>
      <c r="AC188" s="6"/>
      <c r="AD188" s="6"/>
      <c r="AE188" s="210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210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210"/>
      <c r="X189" s="6"/>
      <c r="Y189" s="6"/>
      <c r="Z189" s="6"/>
      <c r="AA189" s="6"/>
      <c r="AB189" s="6"/>
      <c r="AC189" s="6"/>
      <c r="AD189" s="6"/>
      <c r="AE189" s="210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210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210"/>
      <c r="X190" s="6"/>
      <c r="Y190" s="6"/>
      <c r="Z190" s="6"/>
      <c r="AA190" s="6"/>
      <c r="AB190" s="6"/>
      <c r="AC190" s="6"/>
      <c r="AD190" s="6"/>
      <c r="AE190" s="210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210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210"/>
      <c r="X191" s="6"/>
      <c r="Y191" s="6"/>
      <c r="Z191" s="6"/>
      <c r="AA191" s="6"/>
      <c r="AB191" s="6"/>
      <c r="AC191" s="6"/>
      <c r="AD191" s="6"/>
      <c r="AE191" s="210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210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210"/>
      <c r="X192" s="6"/>
      <c r="Y192" s="6"/>
      <c r="Z192" s="6"/>
      <c r="AA192" s="6"/>
      <c r="AB192" s="6"/>
      <c r="AC192" s="6"/>
      <c r="AD192" s="6"/>
      <c r="AE192" s="210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210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210"/>
      <c r="X193" s="6"/>
      <c r="Y193" s="6"/>
      <c r="Z193" s="6"/>
      <c r="AA193" s="6"/>
      <c r="AB193" s="6"/>
      <c r="AC193" s="6"/>
      <c r="AD193" s="6"/>
      <c r="AE193" s="210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210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210"/>
      <c r="X194" s="6"/>
      <c r="Y194" s="6"/>
      <c r="Z194" s="6"/>
      <c r="AA194" s="6"/>
      <c r="AB194" s="6"/>
      <c r="AC194" s="6"/>
      <c r="AD194" s="6"/>
      <c r="AE194" s="210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210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210"/>
      <c r="X195" s="6"/>
      <c r="Y195" s="6"/>
      <c r="Z195" s="6"/>
      <c r="AA195" s="6"/>
      <c r="AB195" s="6"/>
      <c r="AC195" s="6"/>
      <c r="AD195" s="6"/>
      <c r="AE195" s="210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210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210"/>
      <c r="X196" s="6"/>
      <c r="Y196" s="6"/>
      <c r="Z196" s="6"/>
      <c r="AA196" s="6"/>
      <c r="AB196" s="6"/>
      <c r="AC196" s="6"/>
      <c r="AD196" s="6"/>
      <c r="AE196" s="210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210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210"/>
      <c r="X197" s="6"/>
      <c r="Y197" s="6"/>
      <c r="Z197" s="6"/>
      <c r="AA197" s="6"/>
      <c r="AB197" s="6"/>
      <c r="AC197" s="6"/>
      <c r="AD197" s="6"/>
      <c r="AE197" s="210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210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210"/>
      <c r="X198" s="6"/>
      <c r="Y198" s="6"/>
      <c r="Z198" s="6"/>
      <c r="AA198" s="6"/>
      <c r="AB198" s="6"/>
      <c r="AC198" s="6"/>
      <c r="AD198" s="6"/>
      <c r="AE198" s="210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210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210"/>
      <c r="X199" s="6"/>
      <c r="Y199" s="6"/>
      <c r="Z199" s="6"/>
      <c r="AA199" s="6"/>
      <c r="AB199" s="6"/>
      <c r="AC199" s="6"/>
      <c r="AD199" s="6"/>
      <c r="AE199" s="210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210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210"/>
      <c r="X200" s="6"/>
      <c r="Y200" s="6"/>
      <c r="Z200" s="6"/>
      <c r="AA200" s="6"/>
      <c r="AB200" s="6"/>
      <c r="AC200" s="6"/>
      <c r="AD200" s="6"/>
      <c r="AE200" s="210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210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210"/>
      <c r="X201" s="6"/>
      <c r="Y201" s="6"/>
      <c r="Z201" s="6"/>
      <c r="AA201" s="6"/>
      <c r="AB201" s="6"/>
      <c r="AC201" s="6"/>
      <c r="AD201" s="6"/>
      <c r="AE201" s="210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210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210"/>
      <c r="X202" s="6"/>
      <c r="Y202" s="6"/>
      <c r="Z202" s="6"/>
      <c r="AA202" s="6"/>
      <c r="AB202" s="6"/>
      <c r="AC202" s="6"/>
      <c r="AD202" s="6"/>
      <c r="AE202" s="210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210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210"/>
      <c r="X203" s="6"/>
      <c r="Y203" s="6"/>
      <c r="Z203" s="6"/>
      <c r="AA203" s="6"/>
      <c r="AB203" s="6"/>
      <c r="AC203" s="6"/>
      <c r="AD203" s="6"/>
      <c r="AE203" s="210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210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210"/>
      <c r="X204" s="6"/>
      <c r="Y204" s="6"/>
      <c r="Z204" s="6"/>
      <c r="AA204" s="6"/>
      <c r="AB204" s="6"/>
      <c r="AC204" s="6"/>
      <c r="AD204" s="6"/>
      <c r="AE204" s="210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210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210"/>
      <c r="X205" s="6"/>
      <c r="Y205" s="6"/>
      <c r="Z205" s="6"/>
      <c r="AA205" s="6"/>
      <c r="AB205" s="6"/>
      <c r="AC205" s="6"/>
      <c r="AD205" s="6"/>
      <c r="AE205" s="210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210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210"/>
      <c r="X206" s="6"/>
      <c r="Y206" s="6"/>
      <c r="Z206" s="6"/>
      <c r="AA206" s="6"/>
      <c r="AB206" s="6"/>
      <c r="AC206" s="6"/>
      <c r="AD206" s="6"/>
      <c r="AE206" s="210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210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210"/>
      <c r="X207" s="6"/>
      <c r="Y207" s="6"/>
      <c r="Z207" s="6"/>
      <c r="AA207" s="6"/>
      <c r="AB207" s="6"/>
      <c r="AC207" s="6"/>
      <c r="AD207" s="6"/>
      <c r="AE207" s="210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210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210"/>
      <c r="X208" s="6"/>
      <c r="Y208" s="6"/>
      <c r="Z208" s="6"/>
      <c r="AA208" s="6"/>
      <c r="AB208" s="6"/>
      <c r="AC208" s="6"/>
      <c r="AD208" s="6"/>
      <c r="AE208" s="210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210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210"/>
      <c r="X209" s="6"/>
      <c r="Y209" s="6"/>
      <c r="Z209" s="6"/>
      <c r="AA209" s="6"/>
      <c r="AB209" s="6"/>
      <c r="AC209" s="6"/>
      <c r="AD209" s="6"/>
      <c r="AE209" s="210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210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210"/>
      <c r="X210" s="6"/>
      <c r="Y210" s="6"/>
      <c r="Z210" s="6"/>
      <c r="AA210" s="6"/>
      <c r="AB210" s="6"/>
      <c r="AC210" s="6"/>
      <c r="AD210" s="6"/>
      <c r="AE210" s="210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210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210"/>
      <c r="X211" s="6"/>
      <c r="Y211" s="6"/>
      <c r="Z211" s="6"/>
      <c r="AA211" s="6"/>
      <c r="AB211" s="6"/>
      <c r="AC211" s="6"/>
      <c r="AD211" s="6"/>
      <c r="AE211" s="210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210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210"/>
      <c r="X212" s="6"/>
      <c r="Y212" s="6"/>
      <c r="Z212" s="6"/>
      <c r="AA212" s="6"/>
      <c r="AB212" s="6"/>
      <c r="AC212" s="6"/>
      <c r="AD212" s="6"/>
      <c r="AE212" s="210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210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210"/>
      <c r="X213" s="6"/>
      <c r="Y213" s="6"/>
      <c r="Z213" s="6"/>
      <c r="AA213" s="6"/>
      <c r="AB213" s="6"/>
      <c r="AC213" s="6"/>
      <c r="AD213" s="6"/>
      <c r="AE213" s="210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210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210"/>
      <c r="X214" s="6"/>
      <c r="Y214" s="6"/>
      <c r="Z214" s="6"/>
      <c r="AA214" s="6"/>
      <c r="AB214" s="6"/>
      <c r="AC214" s="6"/>
      <c r="AD214" s="6"/>
      <c r="AE214" s="210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210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210"/>
      <c r="X215" s="6"/>
      <c r="Y215" s="6"/>
      <c r="Z215" s="6"/>
      <c r="AA215" s="6"/>
      <c r="AB215" s="6"/>
      <c r="AC215" s="6"/>
      <c r="AD215" s="6"/>
      <c r="AE215" s="210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210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210"/>
      <c r="X216" s="6"/>
      <c r="Y216" s="6"/>
      <c r="Z216" s="6"/>
      <c r="AA216" s="6"/>
      <c r="AB216" s="6"/>
      <c r="AC216" s="6"/>
      <c r="AD216" s="6"/>
      <c r="AE216" s="210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210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210"/>
      <c r="X217" s="6"/>
      <c r="Y217" s="6"/>
      <c r="Z217" s="6"/>
      <c r="AA217" s="6"/>
      <c r="AB217" s="6"/>
      <c r="AC217" s="6"/>
      <c r="AD217" s="6"/>
      <c r="AE217" s="210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210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210"/>
      <c r="X218" s="6"/>
      <c r="Y218" s="6"/>
      <c r="Z218" s="6"/>
      <c r="AA218" s="6"/>
      <c r="AB218" s="6"/>
      <c r="AC218" s="6"/>
      <c r="AD218" s="6"/>
      <c r="AE218" s="210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210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210"/>
      <c r="X219" s="6"/>
      <c r="Y219" s="6"/>
      <c r="Z219" s="6"/>
      <c r="AA219" s="6"/>
      <c r="AB219" s="6"/>
      <c r="AC219" s="6"/>
      <c r="AD219" s="6"/>
      <c r="AE219" s="210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210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210"/>
      <c r="X220" s="6"/>
      <c r="Y220" s="6"/>
      <c r="Z220" s="6"/>
      <c r="AA220" s="6"/>
      <c r="AB220" s="6"/>
      <c r="AC220" s="6"/>
      <c r="AD220" s="6"/>
      <c r="AE220" s="210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210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210"/>
      <c r="X221" s="6"/>
      <c r="Y221" s="6"/>
      <c r="Z221" s="6"/>
      <c r="AA221" s="6"/>
      <c r="AB221" s="6"/>
      <c r="AC221" s="6"/>
      <c r="AD221" s="6"/>
      <c r="AE221" s="210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210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210"/>
      <c r="X222" s="6"/>
      <c r="Y222" s="6"/>
      <c r="Z222" s="6"/>
      <c r="AA222" s="6"/>
      <c r="AB222" s="6"/>
      <c r="AC222" s="6"/>
      <c r="AD222" s="6"/>
      <c r="AE222" s="210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210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210"/>
      <c r="X223" s="6"/>
      <c r="Y223" s="6"/>
      <c r="Z223" s="6"/>
      <c r="AA223" s="6"/>
      <c r="AB223" s="6"/>
      <c r="AC223" s="6"/>
      <c r="AD223" s="6"/>
      <c r="AE223" s="210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210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210"/>
      <c r="X224" s="6"/>
      <c r="Y224" s="6"/>
      <c r="Z224" s="6"/>
      <c r="AA224" s="6"/>
      <c r="AB224" s="6"/>
      <c r="AC224" s="6"/>
      <c r="AD224" s="6"/>
      <c r="AE224" s="210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210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210"/>
      <c r="X225" s="6"/>
      <c r="Y225" s="6"/>
      <c r="Z225" s="6"/>
      <c r="AA225" s="6"/>
      <c r="AB225" s="6"/>
      <c r="AC225" s="6"/>
      <c r="AD225" s="6"/>
      <c r="AE225" s="210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210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210"/>
      <c r="X226" s="6"/>
      <c r="Y226" s="6"/>
      <c r="Z226" s="6"/>
      <c r="AA226" s="6"/>
      <c r="AB226" s="6"/>
      <c r="AC226" s="6"/>
      <c r="AD226" s="6"/>
      <c r="AE226" s="210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210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210"/>
      <c r="X227" s="6"/>
      <c r="Y227" s="6"/>
      <c r="Z227" s="6"/>
      <c r="AA227" s="6"/>
      <c r="AB227" s="6"/>
      <c r="AC227" s="6"/>
      <c r="AD227" s="6"/>
      <c r="AE227" s="210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21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210"/>
      <c r="X228" s="6"/>
      <c r="Y228" s="6"/>
      <c r="Z228" s="6"/>
      <c r="AA228" s="6"/>
      <c r="AB228" s="6"/>
      <c r="AC228" s="6"/>
      <c r="AD228" s="6"/>
      <c r="AE228" s="210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210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210"/>
      <c r="X229" s="6"/>
      <c r="Y229" s="6"/>
      <c r="Z229" s="6"/>
      <c r="AA229" s="6"/>
      <c r="AB229" s="6"/>
      <c r="AC229" s="6"/>
      <c r="AD229" s="6"/>
      <c r="AE229" s="210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210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210"/>
      <c r="X230" s="6"/>
      <c r="Y230" s="6"/>
      <c r="Z230" s="6"/>
      <c r="AA230" s="6"/>
      <c r="AB230" s="6"/>
      <c r="AC230" s="6"/>
      <c r="AD230" s="6"/>
      <c r="AE230" s="210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210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210"/>
      <c r="X231" s="6"/>
      <c r="Y231" s="6"/>
      <c r="Z231" s="6"/>
      <c r="AA231" s="6"/>
      <c r="AB231" s="6"/>
      <c r="AC231" s="6"/>
      <c r="AD231" s="6"/>
      <c r="AE231" s="210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21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210"/>
      <c r="X232" s="6"/>
      <c r="Y232" s="6"/>
      <c r="Z232" s="6"/>
      <c r="AA232" s="6"/>
      <c r="AB232" s="6"/>
      <c r="AC232" s="6"/>
      <c r="AD232" s="6"/>
      <c r="AE232" s="210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210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210"/>
      <c r="X233" s="6"/>
      <c r="Y233" s="6"/>
      <c r="Z233" s="6"/>
      <c r="AA233" s="6"/>
      <c r="AB233" s="6"/>
      <c r="AC233" s="6"/>
      <c r="AD233" s="6"/>
      <c r="AE233" s="210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21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210"/>
      <c r="X234" s="6"/>
      <c r="Y234" s="6"/>
      <c r="Z234" s="6"/>
      <c r="AA234" s="6"/>
      <c r="AB234" s="6"/>
      <c r="AC234" s="6"/>
      <c r="AD234" s="6"/>
      <c r="AE234" s="210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210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210"/>
      <c r="X235" s="6"/>
      <c r="Y235" s="6"/>
      <c r="Z235" s="6"/>
      <c r="AA235" s="6"/>
      <c r="AB235" s="6"/>
      <c r="AC235" s="6"/>
      <c r="AD235" s="6"/>
      <c r="AE235" s="210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21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210"/>
      <c r="X236" s="6"/>
      <c r="Y236" s="6"/>
      <c r="Z236" s="6"/>
      <c r="AA236" s="6"/>
      <c r="AB236" s="6"/>
      <c r="AC236" s="6"/>
      <c r="AD236" s="6"/>
      <c r="AE236" s="210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210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210"/>
      <c r="X237" s="6"/>
      <c r="Y237" s="6"/>
      <c r="Z237" s="6"/>
      <c r="AA237" s="6"/>
      <c r="AB237" s="6"/>
      <c r="AC237" s="6"/>
      <c r="AD237" s="6"/>
      <c r="AE237" s="210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210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210"/>
      <c r="X238" s="6"/>
      <c r="Y238" s="6"/>
      <c r="Z238" s="6"/>
      <c r="AA238" s="6"/>
      <c r="AB238" s="6"/>
      <c r="AC238" s="6"/>
      <c r="AD238" s="6"/>
      <c r="AE238" s="210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210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210"/>
      <c r="X239" s="6"/>
      <c r="Y239" s="6"/>
      <c r="Z239" s="6"/>
      <c r="AA239" s="6"/>
      <c r="AB239" s="6"/>
      <c r="AC239" s="6"/>
      <c r="AD239" s="6"/>
      <c r="AE239" s="210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210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210"/>
      <c r="X240" s="6"/>
      <c r="Y240" s="6"/>
      <c r="Z240" s="6"/>
      <c r="AA240" s="6"/>
      <c r="AB240" s="6"/>
      <c r="AC240" s="6"/>
      <c r="AD240" s="6"/>
      <c r="AE240" s="210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210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210"/>
      <c r="X241" s="6"/>
      <c r="Y241" s="6"/>
      <c r="Z241" s="6"/>
      <c r="AA241" s="6"/>
      <c r="AB241" s="6"/>
      <c r="AC241" s="6"/>
      <c r="AD241" s="6"/>
      <c r="AE241" s="210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210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210"/>
      <c r="X242" s="6"/>
      <c r="Y242" s="6"/>
      <c r="Z242" s="6"/>
      <c r="AA242" s="6"/>
      <c r="AB242" s="6"/>
      <c r="AC242" s="6"/>
      <c r="AD242" s="6"/>
      <c r="AE242" s="210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210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210"/>
      <c r="X243" s="6"/>
      <c r="Y243" s="6"/>
      <c r="Z243" s="6"/>
      <c r="AA243" s="6"/>
      <c r="AB243" s="6"/>
      <c r="AC243" s="6"/>
      <c r="AD243" s="6"/>
      <c r="AE243" s="210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210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210"/>
      <c r="X244" s="6"/>
      <c r="Y244" s="6"/>
      <c r="Z244" s="6"/>
      <c r="AA244" s="6"/>
      <c r="AB244" s="6"/>
      <c r="AC244" s="6"/>
      <c r="AD244" s="6"/>
      <c r="AE244" s="210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210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210"/>
      <c r="X245" s="6"/>
      <c r="Y245" s="6"/>
      <c r="Z245" s="6"/>
      <c r="AA245" s="6"/>
      <c r="AB245" s="6"/>
      <c r="AC245" s="6"/>
      <c r="AD245" s="6"/>
      <c r="AE245" s="210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210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210"/>
      <c r="X246" s="6"/>
      <c r="Y246" s="6"/>
      <c r="Z246" s="6"/>
      <c r="AA246" s="6"/>
      <c r="AB246" s="6"/>
      <c r="AC246" s="6"/>
      <c r="AD246" s="6"/>
      <c r="AE246" s="210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210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210"/>
      <c r="X247" s="6"/>
      <c r="Y247" s="6"/>
      <c r="Z247" s="6"/>
      <c r="AA247" s="6"/>
      <c r="AB247" s="6"/>
      <c r="AC247" s="6"/>
      <c r="AD247" s="6"/>
      <c r="AE247" s="210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210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210"/>
      <c r="X248" s="6"/>
      <c r="Y248" s="6"/>
      <c r="Z248" s="6"/>
      <c r="AA248" s="6"/>
      <c r="AB248" s="6"/>
      <c r="AC248" s="6"/>
      <c r="AD248" s="6"/>
      <c r="AE248" s="210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210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210"/>
      <c r="X249" s="6"/>
      <c r="Y249" s="6"/>
      <c r="Z249" s="6"/>
      <c r="AA249" s="6"/>
      <c r="AB249" s="6"/>
      <c r="AC249" s="6"/>
      <c r="AD249" s="6"/>
      <c r="AE249" s="210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210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210"/>
      <c r="X250" s="6"/>
      <c r="Y250" s="6"/>
      <c r="Z250" s="6"/>
      <c r="AA250" s="6"/>
      <c r="AB250" s="6"/>
      <c r="AC250" s="6"/>
      <c r="AD250" s="6"/>
      <c r="AE250" s="210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210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210"/>
      <c r="X251" s="6"/>
      <c r="Y251" s="6"/>
      <c r="Z251" s="6"/>
      <c r="AA251" s="6"/>
      <c r="AB251" s="6"/>
      <c r="AC251" s="6"/>
      <c r="AD251" s="6"/>
      <c r="AE251" s="210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210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210"/>
      <c r="X252" s="6"/>
      <c r="Y252" s="6"/>
      <c r="Z252" s="6"/>
      <c r="AA252" s="6"/>
      <c r="AB252" s="6"/>
      <c r="AC252" s="6"/>
      <c r="AD252" s="6"/>
      <c r="AE252" s="210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210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210"/>
      <c r="X253" s="6"/>
      <c r="Y253" s="6"/>
      <c r="Z253" s="6"/>
      <c r="AA253" s="6"/>
      <c r="AB253" s="6"/>
      <c r="AC253" s="6"/>
      <c r="AD253" s="6"/>
      <c r="AE253" s="210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210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210"/>
      <c r="X254" s="6"/>
      <c r="Y254" s="6"/>
      <c r="Z254" s="6"/>
      <c r="AA254" s="6"/>
      <c r="AB254" s="6"/>
      <c r="AC254" s="6"/>
      <c r="AD254" s="6"/>
      <c r="AE254" s="210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210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210"/>
      <c r="X255" s="6"/>
      <c r="Y255" s="6"/>
      <c r="Z255" s="6"/>
      <c r="AA255" s="6"/>
      <c r="AB255" s="6"/>
      <c r="AC255" s="6"/>
      <c r="AD255" s="6"/>
      <c r="AE255" s="210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210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210"/>
      <c r="X256" s="6"/>
      <c r="Y256" s="6"/>
      <c r="Z256" s="6"/>
      <c r="AA256" s="6"/>
      <c r="AB256" s="6"/>
      <c r="AC256" s="6"/>
      <c r="AD256" s="6"/>
      <c r="AE256" s="210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210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210"/>
      <c r="X257" s="6"/>
      <c r="Y257" s="6"/>
      <c r="Z257" s="6"/>
      <c r="AA257" s="6"/>
      <c r="AB257" s="6"/>
      <c r="AC257" s="6"/>
      <c r="AD257" s="6"/>
      <c r="AE257" s="210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210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210"/>
      <c r="X258" s="6"/>
      <c r="Y258" s="6"/>
      <c r="Z258" s="6"/>
      <c r="AA258" s="6"/>
      <c r="AB258" s="6"/>
      <c r="AC258" s="6"/>
      <c r="AD258" s="6"/>
      <c r="AE258" s="210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210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210"/>
      <c r="X259" s="6"/>
      <c r="Y259" s="6"/>
      <c r="Z259" s="6"/>
      <c r="AA259" s="6"/>
      <c r="AB259" s="6"/>
      <c r="AC259" s="6"/>
      <c r="AD259" s="6"/>
      <c r="AE259" s="210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210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210"/>
      <c r="X260" s="6"/>
      <c r="Y260" s="6"/>
      <c r="Z260" s="6"/>
      <c r="AA260" s="6"/>
      <c r="AB260" s="6"/>
      <c r="AC260" s="6"/>
      <c r="AD260" s="6"/>
      <c r="AE260" s="210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210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210"/>
      <c r="X261" s="6"/>
      <c r="Y261" s="6"/>
      <c r="Z261" s="6"/>
      <c r="AA261" s="6"/>
      <c r="AB261" s="6"/>
      <c r="AC261" s="6"/>
      <c r="AD261" s="6"/>
      <c r="AE261" s="210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210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210"/>
      <c r="X262" s="6"/>
      <c r="Y262" s="6"/>
      <c r="Z262" s="6"/>
      <c r="AA262" s="6"/>
      <c r="AB262" s="6"/>
      <c r="AC262" s="6"/>
      <c r="AD262" s="6"/>
      <c r="AE262" s="210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210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210"/>
      <c r="X263" s="6"/>
      <c r="Y263" s="6"/>
      <c r="Z263" s="6"/>
      <c r="AA263" s="6"/>
      <c r="AB263" s="6"/>
      <c r="AC263" s="6"/>
      <c r="AD263" s="6"/>
      <c r="AE263" s="210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210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210"/>
      <c r="X264" s="6"/>
      <c r="Y264" s="6"/>
      <c r="Z264" s="6"/>
      <c r="AA264" s="6"/>
      <c r="AB264" s="6"/>
      <c r="AC264" s="6"/>
      <c r="AD264" s="6"/>
      <c r="AE264" s="210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210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210"/>
      <c r="X265" s="6"/>
      <c r="Y265" s="6"/>
      <c r="Z265" s="6"/>
      <c r="AA265" s="6"/>
      <c r="AB265" s="6"/>
      <c r="AC265" s="6"/>
      <c r="AD265" s="6"/>
      <c r="AE265" s="210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210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210"/>
      <c r="X266" s="6"/>
      <c r="Y266" s="6"/>
      <c r="Z266" s="6"/>
      <c r="AA266" s="6"/>
      <c r="AB266" s="6"/>
      <c r="AC266" s="6"/>
      <c r="AD266" s="6"/>
      <c r="AE266" s="210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210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210"/>
      <c r="X267" s="6"/>
      <c r="Y267" s="6"/>
      <c r="Z267" s="6"/>
      <c r="AA267" s="6"/>
      <c r="AB267" s="6"/>
      <c r="AC267" s="6"/>
      <c r="AD267" s="6"/>
      <c r="AE267" s="210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210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210"/>
      <c r="X268" s="6"/>
      <c r="Y268" s="6"/>
      <c r="Z268" s="6"/>
      <c r="AA268" s="6"/>
      <c r="AB268" s="6"/>
      <c r="AC268" s="6"/>
      <c r="AD268" s="6"/>
      <c r="AE268" s="210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210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210"/>
      <c r="X269" s="6"/>
      <c r="Y269" s="6"/>
      <c r="Z269" s="6"/>
      <c r="AA269" s="6"/>
      <c r="AB269" s="6"/>
      <c r="AC269" s="6"/>
      <c r="AD269" s="6"/>
      <c r="AE269" s="210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210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210"/>
      <c r="X270" s="6"/>
      <c r="Y270" s="6"/>
      <c r="Z270" s="6"/>
      <c r="AA270" s="6"/>
      <c r="AB270" s="6"/>
      <c r="AC270" s="6"/>
      <c r="AD270" s="6"/>
      <c r="AE270" s="210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210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210"/>
      <c r="X271" s="6"/>
      <c r="Y271" s="6"/>
      <c r="Z271" s="6"/>
      <c r="AA271" s="6"/>
      <c r="AB271" s="6"/>
      <c r="AC271" s="6"/>
      <c r="AD271" s="6"/>
      <c r="AE271" s="210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210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210"/>
      <c r="X272" s="6"/>
      <c r="Y272" s="6"/>
      <c r="Z272" s="6"/>
      <c r="AA272" s="6"/>
      <c r="AB272" s="6"/>
      <c r="AC272" s="6"/>
      <c r="AD272" s="6"/>
      <c r="AE272" s="210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210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210"/>
      <c r="X273" s="6"/>
      <c r="Y273" s="6"/>
      <c r="Z273" s="6"/>
      <c r="AA273" s="6"/>
      <c r="AB273" s="6"/>
      <c r="AC273" s="6"/>
      <c r="AD273" s="6"/>
      <c r="AE273" s="210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210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210"/>
      <c r="X274" s="6"/>
      <c r="Y274" s="6"/>
      <c r="Z274" s="6"/>
      <c r="AA274" s="6"/>
      <c r="AB274" s="6"/>
      <c r="AC274" s="6"/>
      <c r="AD274" s="6"/>
      <c r="AE274" s="210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210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210"/>
      <c r="X275" s="6"/>
      <c r="Y275" s="6"/>
      <c r="Z275" s="6"/>
      <c r="AA275" s="6"/>
      <c r="AB275" s="6"/>
      <c r="AC275" s="6"/>
      <c r="AD275" s="6"/>
      <c r="AE275" s="210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210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210"/>
      <c r="X276" s="6"/>
      <c r="Y276" s="6"/>
      <c r="Z276" s="6"/>
      <c r="AA276" s="6"/>
      <c r="AB276" s="6"/>
      <c r="AC276" s="6"/>
      <c r="AD276" s="6"/>
      <c r="AE276" s="210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210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210"/>
      <c r="X277" s="6"/>
      <c r="Y277" s="6"/>
      <c r="Z277" s="6"/>
      <c r="AA277" s="6"/>
      <c r="AB277" s="6"/>
      <c r="AC277" s="6"/>
      <c r="AD277" s="6"/>
      <c r="AE277" s="210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210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210"/>
      <c r="X278" s="6"/>
      <c r="Y278" s="6"/>
      <c r="Z278" s="6"/>
      <c r="AA278" s="6"/>
      <c r="AB278" s="6"/>
      <c r="AC278" s="6"/>
      <c r="AD278" s="6"/>
      <c r="AE278" s="210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210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210"/>
      <c r="X279" s="6"/>
      <c r="Y279" s="6"/>
      <c r="Z279" s="6"/>
      <c r="AA279" s="6"/>
      <c r="AB279" s="6"/>
      <c r="AC279" s="6"/>
      <c r="AD279" s="6"/>
      <c r="AE279" s="210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210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210"/>
      <c r="X280" s="6"/>
      <c r="Y280" s="6"/>
      <c r="Z280" s="6"/>
      <c r="AA280" s="6"/>
      <c r="AB280" s="6"/>
      <c r="AC280" s="6"/>
      <c r="AD280" s="6"/>
      <c r="AE280" s="210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210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210"/>
      <c r="X281" s="6"/>
      <c r="Y281" s="6"/>
      <c r="Z281" s="6"/>
      <c r="AA281" s="6"/>
      <c r="AB281" s="6"/>
      <c r="AC281" s="6"/>
      <c r="AD281" s="6"/>
      <c r="AE281" s="210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210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210"/>
      <c r="X282" s="6"/>
      <c r="Y282" s="6"/>
      <c r="Z282" s="6"/>
      <c r="AA282" s="6"/>
      <c r="AB282" s="6"/>
      <c r="AC282" s="6"/>
      <c r="AD282" s="6"/>
      <c r="AE282" s="210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210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210"/>
      <c r="X283" s="6"/>
      <c r="Y283" s="6"/>
      <c r="Z283" s="6"/>
      <c r="AA283" s="6"/>
      <c r="AB283" s="6"/>
      <c r="AC283" s="6"/>
      <c r="AD283" s="6"/>
      <c r="AE283" s="210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210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210"/>
      <c r="X284" s="6"/>
      <c r="Y284" s="6"/>
      <c r="Z284" s="6"/>
      <c r="AA284" s="6"/>
      <c r="AB284" s="6"/>
      <c r="AC284" s="6"/>
      <c r="AD284" s="6"/>
      <c r="AE284" s="210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210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210"/>
      <c r="X285" s="6"/>
      <c r="Y285" s="6"/>
      <c r="Z285" s="6"/>
      <c r="AA285" s="6"/>
      <c r="AB285" s="6"/>
      <c r="AC285" s="6"/>
      <c r="AD285" s="6"/>
      <c r="AE285" s="210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  <row r="1000" spans="1:66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</row>
  </sheetData>
  <mergeCells count="196">
    <mergeCell ref="T85:V85"/>
    <mergeCell ref="X85:Z85"/>
    <mergeCell ref="A87:O88"/>
    <mergeCell ref="A85:E85"/>
    <mergeCell ref="A24:E24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7:E37"/>
    <mergeCell ref="A38:E38"/>
    <mergeCell ref="A39:E39"/>
    <mergeCell ref="A42:E42"/>
    <mergeCell ref="A43:E43"/>
    <mergeCell ref="A77:E77"/>
    <mergeCell ref="A78:E78"/>
    <mergeCell ref="A79:E79"/>
    <mergeCell ref="A80:E80"/>
    <mergeCell ref="A81:E81"/>
    <mergeCell ref="A82:E82"/>
    <mergeCell ref="A83:E83"/>
    <mergeCell ref="A23:E23"/>
    <mergeCell ref="F23:J23"/>
    <mergeCell ref="A44:E44"/>
    <mergeCell ref="A45:E45"/>
    <mergeCell ref="A46:E46"/>
    <mergeCell ref="A47:E47"/>
    <mergeCell ref="A48:E48"/>
    <mergeCell ref="A49:E49"/>
    <mergeCell ref="A50:E50"/>
    <mergeCell ref="A75:E75"/>
    <mergeCell ref="A76:E76"/>
    <mergeCell ref="A67:E67"/>
    <mergeCell ref="A68:E68"/>
    <mergeCell ref="A69:E69"/>
    <mergeCell ref="L23:P23"/>
    <mergeCell ref="A40:E40"/>
    <mergeCell ref="N41:O41"/>
    <mergeCell ref="A71:E71"/>
    <mergeCell ref="A72:E72"/>
    <mergeCell ref="A73:E73"/>
    <mergeCell ref="A74:E74"/>
    <mergeCell ref="A51:E51"/>
    <mergeCell ref="A52:E52"/>
    <mergeCell ref="A53:E53"/>
    <mergeCell ref="A54:E54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N71:Q71"/>
    <mergeCell ref="A15:E15"/>
    <mergeCell ref="A16:E16"/>
    <mergeCell ref="A17:E17"/>
    <mergeCell ref="A18:E18"/>
    <mergeCell ref="N11:V21"/>
    <mergeCell ref="N22:V22"/>
    <mergeCell ref="F10:J10"/>
    <mergeCell ref="A11:E11"/>
    <mergeCell ref="G11:I21"/>
    <mergeCell ref="A12:E12"/>
    <mergeCell ref="A13:E13"/>
    <mergeCell ref="A14:E14"/>
    <mergeCell ref="A21:E21"/>
    <mergeCell ref="A19:E19"/>
    <mergeCell ref="A20:E20"/>
    <mergeCell ref="A22:E22"/>
    <mergeCell ref="G22:I22"/>
    <mergeCell ref="AV1:AZ1"/>
    <mergeCell ref="AV2:AZ2"/>
    <mergeCell ref="AV5:AZ5"/>
    <mergeCell ref="AV6:AZ6"/>
    <mergeCell ref="AV7:AZ7"/>
    <mergeCell ref="AV8:AZ8"/>
    <mergeCell ref="AV9:AZ9"/>
    <mergeCell ref="AV10:AZ10"/>
    <mergeCell ref="AV11:AZ11"/>
    <mergeCell ref="L1:P1"/>
    <mergeCell ref="L2:P2"/>
    <mergeCell ref="L3:P4"/>
    <mergeCell ref="M5:P9"/>
    <mergeCell ref="L10:M10"/>
    <mergeCell ref="A1:E1"/>
    <mergeCell ref="R1:T1"/>
    <mergeCell ref="X1:Z2"/>
    <mergeCell ref="AF1:AH2"/>
    <mergeCell ref="A2:E2"/>
    <mergeCell ref="A3:E3"/>
    <mergeCell ref="X3:Z4"/>
    <mergeCell ref="A4:E4"/>
    <mergeCell ref="A9:E9"/>
    <mergeCell ref="A10:E10"/>
    <mergeCell ref="N10:V10"/>
    <mergeCell ref="F1:J2"/>
    <mergeCell ref="F3:J4"/>
    <mergeCell ref="A5:E5"/>
    <mergeCell ref="G5:J9"/>
    <mergeCell ref="A6:E6"/>
    <mergeCell ref="A7:E7"/>
    <mergeCell ref="A8:E8"/>
    <mergeCell ref="Y5:Z8"/>
    <mergeCell ref="AV69:AZ69"/>
    <mergeCell ref="AV71:AZ71"/>
    <mergeCell ref="AV79:AZ79"/>
    <mergeCell ref="AV80:AZ80"/>
    <mergeCell ref="AV81:AZ81"/>
    <mergeCell ref="AV85:AZ85"/>
    <mergeCell ref="AV72:AZ72"/>
    <mergeCell ref="AV73:AZ73"/>
    <mergeCell ref="AV74:AZ74"/>
    <mergeCell ref="AV75:AZ75"/>
    <mergeCell ref="AV76:AZ76"/>
    <mergeCell ref="AV77:AZ77"/>
    <mergeCell ref="AV78:AZ78"/>
    <mergeCell ref="AV58:AZ58"/>
    <mergeCell ref="AV59:AZ59"/>
    <mergeCell ref="AV60:AZ60"/>
    <mergeCell ref="AV61:AZ61"/>
    <mergeCell ref="AV62:AZ62"/>
    <mergeCell ref="AV63:AZ63"/>
    <mergeCell ref="AV64:AZ64"/>
    <mergeCell ref="AV65:AZ65"/>
    <mergeCell ref="AV66:AZ66"/>
    <mergeCell ref="AV48:AZ48"/>
    <mergeCell ref="AV49:AZ49"/>
    <mergeCell ref="AV50:AZ50"/>
    <mergeCell ref="AV51:AZ51"/>
    <mergeCell ref="AV52:AZ52"/>
    <mergeCell ref="AV53:AZ53"/>
    <mergeCell ref="AV54:AZ54"/>
    <mergeCell ref="AV56:AZ56"/>
    <mergeCell ref="AV57:AZ57"/>
    <mergeCell ref="AV38:AZ38"/>
    <mergeCell ref="AV39:AZ39"/>
    <mergeCell ref="AV41:AZ41"/>
    <mergeCell ref="AV42:AZ42"/>
    <mergeCell ref="AV43:AZ43"/>
    <mergeCell ref="AV44:AZ44"/>
    <mergeCell ref="AV45:AZ45"/>
    <mergeCell ref="AV46:AZ46"/>
    <mergeCell ref="AV47:AZ47"/>
    <mergeCell ref="AV28:AZ28"/>
    <mergeCell ref="AV29:AZ29"/>
    <mergeCell ref="AV30:AZ30"/>
    <mergeCell ref="AV31:AZ31"/>
    <mergeCell ref="AV32:AZ32"/>
    <mergeCell ref="AV33:AZ33"/>
    <mergeCell ref="AV34:AZ34"/>
    <mergeCell ref="AV35:AZ35"/>
    <mergeCell ref="AV36:AZ36"/>
    <mergeCell ref="X9:Z9"/>
    <mergeCell ref="X10:Z10"/>
    <mergeCell ref="AB10:AD10"/>
    <mergeCell ref="AV24:AZ24"/>
    <mergeCell ref="AV25:AZ25"/>
    <mergeCell ref="AV26:AZ26"/>
    <mergeCell ref="AV27:AZ27"/>
    <mergeCell ref="AV12:AZ12"/>
    <mergeCell ref="AV13:AZ13"/>
    <mergeCell ref="AV14:AZ14"/>
    <mergeCell ref="AV15:AZ15"/>
    <mergeCell ref="X23:Z23"/>
    <mergeCell ref="AB23:AD23"/>
    <mergeCell ref="AF23:AH23"/>
    <mergeCell ref="AJ23:AL23"/>
    <mergeCell ref="AV16:AZ16"/>
    <mergeCell ref="AV17:AZ17"/>
    <mergeCell ref="AV18:AZ18"/>
    <mergeCell ref="AV19:AZ19"/>
    <mergeCell ref="AV20:AZ20"/>
    <mergeCell ref="AV21:AZ21"/>
    <mergeCell ref="AV22:AZ22"/>
    <mergeCell ref="AF3:AH4"/>
    <mergeCell ref="AJ3:AL4"/>
    <mergeCell ref="AG5:AH8"/>
    <mergeCell ref="AK5:AL9"/>
    <mergeCell ref="AF9:AH9"/>
    <mergeCell ref="AF10:AH10"/>
    <mergeCell ref="AJ10:AL10"/>
    <mergeCell ref="AB1:AD2"/>
    <mergeCell ref="AB3:AD4"/>
    <mergeCell ref="AJ1:AL2"/>
    <mergeCell ref="AC5:AD9"/>
  </mergeCells>
  <conditionalFormatting sqref="N69">
    <cfRule type="cellIs" dxfId="2" priority="1" operator="between">
      <formula>0.2200001</formula>
      <formula>0.26998</formula>
    </cfRule>
    <cfRule type="cellIs" dxfId="1" priority="2" operator="lessThan">
      <formula>0.22</formula>
    </cfRule>
    <cfRule type="cellIs" dxfId="0" priority="3" operator="greaterThan">
      <formula>0.2699999</formula>
    </cfRule>
  </conditionalFormatting>
  <printOptions horizontalCentered="1"/>
  <pageMargins left="0.25" right="0.25" top="0.75" bottom="0.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>
      <selection activeCell="F2" sqref="F2"/>
    </sheetView>
  </sheetViews>
  <sheetFormatPr defaultColWidth="14.44140625" defaultRowHeight="15" customHeight="1"/>
  <cols>
    <col min="1" max="5" width="8.6640625" customWidth="1"/>
    <col min="6" max="6" width="13" customWidth="1"/>
    <col min="7" max="26" width="8.6640625" customWidth="1"/>
  </cols>
  <sheetData>
    <row r="1" spans="1:14" ht="14.25" customHeight="1"/>
    <row r="2" spans="1:14" ht="14.25" customHeight="1">
      <c r="A2" s="625" t="s">
        <v>104</v>
      </c>
      <c r="B2" s="526"/>
      <c r="C2" s="526"/>
      <c r="D2" s="526"/>
      <c r="E2" s="527"/>
      <c r="F2" s="228">
        <f>'Payroll Labor Report'!M69</f>
        <v>0</v>
      </c>
    </row>
    <row r="3" spans="1:14" ht="14.25" customHeight="1">
      <c r="A3" s="625" t="s">
        <v>105</v>
      </c>
      <c r="B3" s="526"/>
      <c r="C3" s="526"/>
      <c r="D3" s="526"/>
      <c r="E3" s="527"/>
      <c r="F3" s="228">
        <f>'Payroll Labor Report'!V69</f>
        <v>0</v>
      </c>
    </row>
    <row r="4" spans="1:14" ht="14.25" customHeight="1"/>
    <row r="5" spans="1:14" ht="14.25" customHeight="1">
      <c r="A5" s="625" t="s">
        <v>106</v>
      </c>
      <c r="B5" s="526"/>
      <c r="C5" s="526"/>
      <c r="D5" s="526"/>
      <c r="E5" s="527"/>
      <c r="F5" s="229">
        <f>SUM(F2:F4)</f>
        <v>0</v>
      </c>
    </row>
    <row r="6" spans="1:14" ht="14.25" customHeight="1"/>
    <row r="7" spans="1:14" ht="14.25" customHeight="1">
      <c r="A7" s="230" t="s">
        <v>107</v>
      </c>
      <c r="B7" s="431" t="s">
        <v>64</v>
      </c>
      <c r="C7" s="432"/>
      <c r="D7" s="431" t="s">
        <v>108</v>
      </c>
      <c r="E7" s="433"/>
      <c r="F7" s="433"/>
      <c r="G7" s="433"/>
      <c r="H7" s="432"/>
      <c r="I7" s="626" t="s">
        <v>109</v>
      </c>
      <c r="J7" s="627"/>
      <c r="K7" s="628"/>
      <c r="L7" s="629" t="s">
        <v>110</v>
      </c>
      <c r="M7" s="628"/>
      <c r="N7" s="231" t="s">
        <v>111</v>
      </c>
    </row>
    <row r="8" spans="1:14" ht="14.25" customHeight="1">
      <c r="A8" s="232" t="s">
        <v>112</v>
      </c>
      <c r="B8" s="233"/>
      <c r="C8" s="234"/>
      <c r="D8" s="233"/>
      <c r="E8" s="234"/>
      <c r="F8" s="234"/>
      <c r="G8" s="234"/>
      <c r="H8" s="235"/>
      <c r="I8" s="233"/>
      <c r="J8" s="234"/>
      <c r="K8" s="235"/>
      <c r="L8" s="233"/>
      <c r="M8" s="235"/>
      <c r="N8" s="235"/>
    </row>
    <row r="9" spans="1:14" ht="14.25" customHeight="1">
      <c r="A9" s="615"/>
      <c r="B9" s="337" t="s">
        <v>113</v>
      </c>
      <c r="C9" s="434">
        <v>3267.25</v>
      </c>
      <c r="D9" s="337" t="s">
        <v>113</v>
      </c>
      <c r="E9" s="435">
        <v>85680</v>
      </c>
      <c r="F9" s="619"/>
      <c r="G9" s="336" t="s">
        <v>114</v>
      </c>
      <c r="H9" s="434">
        <v>3560</v>
      </c>
      <c r="I9" s="337" t="s">
        <v>115</v>
      </c>
      <c r="J9" s="621"/>
      <c r="K9" s="434">
        <v>20359.36</v>
      </c>
      <c r="L9" s="622"/>
      <c r="M9" s="620" t="s">
        <v>116</v>
      </c>
      <c r="N9" s="436" t="s">
        <v>117</v>
      </c>
    </row>
    <row r="10" spans="1:14" ht="14.25" customHeight="1">
      <c r="A10" s="616"/>
      <c r="B10" s="437" t="s">
        <v>114</v>
      </c>
      <c r="C10" s="438">
        <v>245.25</v>
      </c>
      <c r="D10" s="437" t="s">
        <v>118</v>
      </c>
      <c r="E10" s="439">
        <v>9981.51</v>
      </c>
      <c r="F10" s="523"/>
      <c r="G10" s="440" t="s">
        <v>119</v>
      </c>
      <c r="H10" s="441">
        <v>14417.98</v>
      </c>
      <c r="I10" s="437" t="s">
        <v>120</v>
      </c>
      <c r="J10" s="523"/>
      <c r="K10" s="441">
        <v>10481.41</v>
      </c>
      <c r="L10" s="519"/>
      <c r="M10" s="520"/>
      <c r="N10" s="441">
        <v>1887.51</v>
      </c>
    </row>
    <row r="11" spans="1:14" ht="14.25" customHeight="1">
      <c r="A11" s="616"/>
      <c r="B11" s="437" t="s">
        <v>121</v>
      </c>
      <c r="C11" s="438">
        <v>165</v>
      </c>
      <c r="D11" s="437" t="s">
        <v>122</v>
      </c>
      <c r="E11" s="439">
        <v>8058.81</v>
      </c>
      <c r="F11" s="523"/>
      <c r="G11" s="440" t="s">
        <v>123</v>
      </c>
      <c r="H11" s="441">
        <v>105049</v>
      </c>
      <c r="I11" s="437" t="s">
        <v>124</v>
      </c>
      <c r="J11" s="523"/>
      <c r="K11" s="441">
        <v>2451.3000000000002</v>
      </c>
      <c r="L11" s="519"/>
      <c r="M11" s="520"/>
      <c r="N11" s="438"/>
    </row>
    <row r="12" spans="1:14" ht="14.25" customHeight="1">
      <c r="A12" s="616"/>
      <c r="B12" s="437" t="s">
        <v>125</v>
      </c>
      <c r="C12" s="438">
        <v>8</v>
      </c>
      <c r="D12" s="437"/>
      <c r="E12" s="442"/>
      <c r="F12" s="523"/>
      <c r="G12" s="440"/>
      <c r="H12" s="438"/>
      <c r="I12" s="437" t="s">
        <v>126</v>
      </c>
      <c r="J12" s="523"/>
      <c r="K12" s="441">
        <v>8766.6</v>
      </c>
      <c r="L12" s="519"/>
      <c r="M12" s="520"/>
      <c r="N12" s="438"/>
    </row>
    <row r="13" spans="1:14" ht="14.25" customHeight="1">
      <c r="A13" s="616"/>
      <c r="B13" s="437"/>
      <c r="C13" s="438"/>
      <c r="D13" s="437"/>
      <c r="E13" s="442"/>
      <c r="F13" s="523"/>
      <c r="G13" s="440"/>
      <c r="H13" s="438"/>
      <c r="I13" s="437" t="s">
        <v>127</v>
      </c>
      <c r="J13" s="523"/>
      <c r="K13" s="438">
        <v>57</v>
      </c>
      <c r="L13" s="519"/>
      <c r="M13" s="520"/>
      <c r="N13" s="438"/>
    </row>
    <row r="14" spans="1:14" ht="14.25" customHeight="1">
      <c r="A14" s="616"/>
      <c r="B14" s="437"/>
      <c r="C14" s="438"/>
      <c r="D14" s="437"/>
      <c r="E14" s="442"/>
      <c r="F14" s="523"/>
      <c r="G14" s="440"/>
      <c r="H14" s="438"/>
      <c r="I14" s="437" t="s">
        <v>128</v>
      </c>
      <c r="J14" s="523"/>
      <c r="K14" s="438">
        <v>862.13</v>
      </c>
      <c r="L14" s="519"/>
      <c r="M14" s="520"/>
      <c r="N14" s="438"/>
    </row>
    <row r="15" spans="1:14" ht="14.25" customHeight="1">
      <c r="A15" s="617"/>
      <c r="B15" s="443"/>
      <c r="C15" s="444"/>
      <c r="D15" s="443"/>
      <c r="E15" s="445"/>
      <c r="F15" s="554"/>
      <c r="G15" s="446"/>
      <c r="H15" s="444"/>
      <c r="I15" s="443" t="s">
        <v>129</v>
      </c>
      <c r="J15" s="554"/>
      <c r="K15" s="447">
        <v>4315.3999999999996</v>
      </c>
      <c r="L15" s="623"/>
      <c r="M15" s="555"/>
      <c r="N15" s="444"/>
    </row>
    <row r="16" spans="1:14" ht="14.25" customHeight="1">
      <c r="A16" s="448" t="s">
        <v>130</v>
      </c>
      <c r="B16" s="448" t="s">
        <v>131</v>
      </c>
      <c r="C16" s="449">
        <v>40</v>
      </c>
      <c r="D16" s="448"/>
      <c r="E16" s="448" t="s">
        <v>132</v>
      </c>
      <c r="F16" s="448"/>
      <c r="G16" s="449">
        <v>37</v>
      </c>
      <c r="H16" s="448"/>
      <c r="I16" s="448" t="s">
        <v>133</v>
      </c>
      <c r="J16" s="448"/>
      <c r="K16" s="449">
        <v>24</v>
      </c>
      <c r="L16" s="448"/>
      <c r="M16" s="448" t="s">
        <v>134</v>
      </c>
      <c r="N16" s="450">
        <v>72</v>
      </c>
    </row>
    <row r="17" spans="1:14" ht="14.25" customHeight="1">
      <c r="A17" s="618" t="s">
        <v>135</v>
      </c>
      <c r="B17" s="236" t="s">
        <v>131</v>
      </c>
      <c r="C17" s="237">
        <v>970.48</v>
      </c>
      <c r="D17" s="451"/>
      <c r="E17" s="236" t="s">
        <v>132</v>
      </c>
      <c r="F17" s="452"/>
      <c r="G17" s="238">
        <v>1385.43</v>
      </c>
      <c r="H17" s="236"/>
      <c r="I17" s="236" t="s">
        <v>133</v>
      </c>
      <c r="J17" s="236"/>
      <c r="K17" s="237">
        <v>988.48</v>
      </c>
      <c r="L17" s="452"/>
      <c r="M17" s="236" t="s">
        <v>136</v>
      </c>
      <c r="N17" s="453">
        <v>2295</v>
      </c>
    </row>
    <row r="18" spans="1:14" ht="14.25" customHeight="1">
      <c r="A18" s="559"/>
      <c r="B18" s="236" t="s">
        <v>137</v>
      </c>
      <c r="C18" s="238">
        <v>3684.5</v>
      </c>
      <c r="D18" s="454"/>
      <c r="E18" s="236" t="s">
        <v>134</v>
      </c>
      <c r="F18" s="454"/>
      <c r="G18" s="238">
        <v>2711.68</v>
      </c>
      <c r="H18" s="236"/>
      <c r="I18" s="236" t="s">
        <v>138</v>
      </c>
      <c r="J18" s="236"/>
      <c r="K18" s="237">
        <v>482.02</v>
      </c>
      <c r="L18" s="454"/>
      <c r="M18" s="236" t="s">
        <v>139</v>
      </c>
      <c r="N18" s="453">
        <v>11881.9</v>
      </c>
    </row>
    <row r="19" spans="1:14" ht="14.25" customHeight="1">
      <c r="A19" s="559"/>
      <c r="B19" s="448" t="s">
        <v>140</v>
      </c>
      <c r="C19" s="455">
        <v>8058.81</v>
      </c>
      <c r="D19" s="448"/>
      <c r="E19" s="448"/>
      <c r="F19" s="448"/>
      <c r="G19" s="449"/>
      <c r="H19" s="448"/>
      <c r="I19" s="448"/>
      <c r="J19" s="448"/>
      <c r="K19" s="449"/>
      <c r="L19" s="448"/>
      <c r="M19" s="448"/>
      <c r="N19" s="450"/>
    </row>
    <row r="20" spans="1:14" ht="14.25" customHeight="1">
      <c r="A20" s="448" t="s">
        <v>141</v>
      </c>
      <c r="B20" s="448" t="s">
        <v>142</v>
      </c>
      <c r="C20" s="455">
        <v>156388.79</v>
      </c>
      <c r="D20" s="448"/>
      <c r="E20" s="448" t="s">
        <v>143</v>
      </c>
      <c r="F20" s="448"/>
      <c r="G20" s="239">
        <v>170398.31</v>
      </c>
      <c r="H20" s="448"/>
      <c r="I20" s="448"/>
      <c r="J20" s="448"/>
      <c r="K20" s="449"/>
      <c r="L20" s="448"/>
      <c r="M20" s="448"/>
      <c r="N20" s="450"/>
    </row>
    <row r="21" spans="1:14" ht="14.25" customHeight="1">
      <c r="A21" s="618" t="s">
        <v>144</v>
      </c>
      <c r="B21" s="236" t="s">
        <v>145</v>
      </c>
      <c r="C21" s="237">
        <v>84.25</v>
      </c>
      <c r="D21" s="454"/>
      <c r="E21" s="236" t="s">
        <v>146</v>
      </c>
      <c r="F21" s="454"/>
      <c r="G21" s="238">
        <v>8682.35</v>
      </c>
      <c r="H21" s="236"/>
      <c r="I21" s="236" t="s">
        <v>147</v>
      </c>
      <c r="J21" s="236"/>
      <c r="K21" s="237">
        <v>57</v>
      </c>
      <c r="L21" s="452"/>
      <c r="M21" s="236" t="s">
        <v>148</v>
      </c>
      <c r="N21" s="456">
        <v>862.13</v>
      </c>
    </row>
    <row r="22" spans="1:14" ht="14.25" customHeight="1">
      <c r="A22" s="559"/>
      <c r="B22" s="448">
        <v>3301</v>
      </c>
      <c r="C22" s="455">
        <v>4301.92</v>
      </c>
      <c r="D22" s="448"/>
      <c r="E22" s="448">
        <v>3302</v>
      </c>
      <c r="F22" s="448"/>
      <c r="G22" s="449">
        <v>13.48</v>
      </c>
      <c r="H22" s="448"/>
      <c r="I22" s="448"/>
      <c r="J22" s="448"/>
      <c r="K22" s="449"/>
      <c r="L22" s="448"/>
      <c r="M22" s="448"/>
      <c r="N22" s="450"/>
    </row>
    <row r="23" spans="1:14" ht="14.25" customHeight="1">
      <c r="A23" s="613" t="s">
        <v>149</v>
      </c>
      <c r="B23" s="236" t="s">
        <v>150</v>
      </c>
      <c r="C23" s="237">
        <v>264.44</v>
      </c>
      <c r="D23" s="240"/>
      <c r="E23" s="236" t="s">
        <v>151</v>
      </c>
      <c r="F23" s="240"/>
      <c r="G23" s="238">
        <v>106599.73</v>
      </c>
      <c r="H23" s="236"/>
      <c r="I23" s="236" t="s">
        <v>152</v>
      </c>
      <c r="J23" s="236"/>
      <c r="K23" s="238">
        <v>3828.66</v>
      </c>
      <c r="L23" s="240"/>
      <c r="M23" s="236" t="s">
        <v>153</v>
      </c>
      <c r="N23" s="456">
        <v>152</v>
      </c>
    </row>
    <row r="24" spans="1:14" ht="14.25" customHeight="1">
      <c r="A24" s="559"/>
      <c r="B24" s="236" t="s">
        <v>154</v>
      </c>
      <c r="C24" s="237">
        <v>54.18</v>
      </c>
      <c r="D24" s="240"/>
      <c r="E24" s="236" t="s">
        <v>155</v>
      </c>
      <c r="F24" s="240"/>
      <c r="G24" s="237">
        <v>82.38</v>
      </c>
      <c r="H24" s="236"/>
      <c r="I24" s="236" t="s">
        <v>156</v>
      </c>
      <c r="J24" s="236"/>
      <c r="K24" s="237">
        <v>15.47</v>
      </c>
      <c r="L24" s="240"/>
      <c r="M24" s="236" t="s">
        <v>157</v>
      </c>
      <c r="N24" s="453">
        <v>6087.19</v>
      </c>
    </row>
    <row r="25" spans="1:14" ht="14.25" customHeight="1">
      <c r="A25" s="559"/>
      <c r="B25" s="236" t="s">
        <v>158</v>
      </c>
      <c r="C25" s="237">
        <v>600</v>
      </c>
      <c r="D25" s="240"/>
      <c r="E25" s="236" t="s">
        <v>159</v>
      </c>
      <c r="F25" s="240"/>
      <c r="G25" s="237">
        <v>250</v>
      </c>
      <c r="H25" s="236"/>
      <c r="I25" s="236" t="s">
        <v>160</v>
      </c>
      <c r="J25" s="236"/>
      <c r="K25" s="238">
        <v>2092.2800000000002</v>
      </c>
      <c r="L25" s="240"/>
      <c r="M25" s="236" t="s">
        <v>161</v>
      </c>
      <c r="N25" s="456">
        <v>361.46</v>
      </c>
    </row>
    <row r="26" spans="1:14" ht="14.25" customHeight="1">
      <c r="A26" s="559"/>
      <c r="B26" s="236" t="s">
        <v>162</v>
      </c>
      <c r="C26" s="237">
        <v>670.62</v>
      </c>
      <c r="D26" s="240"/>
      <c r="E26" s="236" t="s">
        <v>163</v>
      </c>
      <c r="F26" s="240"/>
      <c r="G26" s="237">
        <v>138.21</v>
      </c>
      <c r="H26" s="236"/>
      <c r="I26" s="236" t="s">
        <v>164</v>
      </c>
      <c r="J26" s="236"/>
      <c r="K26" s="237">
        <v>7.02</v>
      </c>
      <c r="L26" s="240"/>
      <c r="M26" s="236" t="s">
        <v>165</v>
      </c>
      <c r="N26" s="456">
        <v>11.61</v>
      </c>
    </row>
    <row r="27" spans="1:14" ht="14.25" customHeight="1">
      <c r="A27" s="554"/>
      <c r="B27" s="448" t="s">
        <v>166</v>
      </c>
      <c r="C27" s="449">
        <v>2.35</v>
      </c>
      <c r="D27" s="448"/>
      <c r="E27" s="448"/>
      <c r="F27" s="448"/>
      <c r="G27" s="449"/>
      <c r="H27" s="448"/>
      <c r="I27" s="448"/>
      <c r="J27" s="448"/>
      <c r="K27" s="449"/>
      <c r="L27" s="448"/>
      <c r="M27" s="448"/>
      <c r="N27" s="450"/>
    </row>
    <row r="28" spans="1:14" ht="14.25" customHeight="1">
      <c r="A28" s="241" t="s">
        <v>167</v>
      </c>
      <c r="B28" s="242">
        <v>1887.51</v>
      </c>
      <c r="C28" s="243"/>
      <c r="D28" s="241" t="s">
        <v>168</v>
      </c>
      <c r="E28" s="243">
        <v>2</v>
      </c>
      <c r="F28" s="243"/>
      <c r="G28" s="243"/>
      <c r="H28" s="624" t="s">
        <v>169</v>
      </c>
      <c r="I28" s="531"/>
      <c r="J28" s="243">
        <v>64</v>
      </c>
      <c r="K28" s="243"/>
      <c r="L28" s="624" t="s">
        <v>170</v>
      </c>
      <c r="M28" s="531"/>
      <c r="N28" s="244">
        <v>93</v>
      </c>
    </row>
    <row r="29" spans="1:14" ht="18" customHeight="1">
      <c r="A29" s="236" t="s">
        <v>171</v>
      </c>
      <c r="B29" s="237">
        <v>111278.39</v>
      </c>
      <c r="C29" s="236"/>
      <c r="D29" s="236" t="s">
        <v>172</v>
      </c>
      <c r="E29" s="237">
        <v>93</v>
      </c>
      <c r="F29" s="236"/>
      <c r="G29" s="236"/>
      <c r="H29" s="613" t="s">
        <v>173</v>
      </c>
      <c r="I29" s="559"/>
      <c r="J29" s="237">
        <v>67</v>
      </c>
      <c r="K29" s="236"/>
      <c r="L29" s="613" t="s">
        <v>174</v>
      </c>
      <c r="M29" s="559"/>
      <c r="N29" s="456">
        <v>0</v>
      </c>
    </row>
    <row r="30" spans="1:14" ht="14.25" customHeight="1">
      <c r="A30" s="236" t="s">
        <v>175</v>
      </c>
      <c r="B30" s="237">
        <v>0</v>
      </c>
      <c r="C30" s="236"/>
      <c r="D30" s="236" t="s">
        <v>176</v>
      </c>
      <c r="E30" s="237">
        <v>0</v>
      </c>
      <c r="F30" s="236"/>
      <c r="G30" s="236"/>
      <c r="H30" s="236"/>
      <c r="I30" s="236"/>
      <c r="J30" s="236"/>
      <c r="K30" s="236"/>
      <c r="L30" s="613"/>
      <c r="M30" s="559"/>
      <c r="N30" s="456"/>
    </row>
    <row r="31" spans="1:14" ht="14.25" customHeight="1">
      <c r="A31" s="448" t="s">
        <v>177</v>
      </c>
      <c r="B31" s="455">
        <v>113165.9</v>
      </c>
      <c r="C31" s="448"/>
      <c r="D31" s="448"/>
      <c r="E31" s="448"/>
      <c r="F31" s="448"/>
      <c r="G31" s="448"/>
      <c r="H31" s="448"/>
      <c r="I31" s="448"/>
      <c r="J31" s="448"/>
      <c r="K31" s="448"/>
      <c r="L31" s="614"/>
      <c r="M31" s="513"/>
      <c r="N31" s="457"/>
    </row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9">
    <mergeCell ref="A2:E2"/>
    <mergeCell ref="A3:E3"/>
    <mergeCell ref="A5:E5"/>
    <mergeCell ref="I7:K7"/>
    <mergeCell ref="L7:M7"/>
    <mergeCell ref="L30:M30"/>
    <mergeCell ref="L31:M31"/>
    <mergeCell ref="A9:A15"/>
    <mergeCell ref="A17:A19"/>
    <mergeCell ref="A21:A22"/>
    <mergeCell ref="A23:A27"/>
    <mergeCell ref="F9:F15"/>
    <mergeCell ref="M9:M15"/>
    <mergeCell ref="J9:J15"/>
    <mergeCell ref="L9:L15"/>
    <mergeCell ref="H28:I28"/>
    <mergeCell ref="L28:M28"/>
    <mergeCell ref="H29:I29"/>
    <mergeCell ref="L29:M2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topLeftCell="K1" workbookViewId="0"/>
  </sheetViews>
  <sheetFormatPr defaultColWidth="14.44140625" defaultRowHeight="15" customHeight="1"/>
  <cols>
    <col min="1" max="1" width="7.33203125" hidden="1" customWidth="1"/>
    <col min="2" max="2" width="9.33203125" hidden="1" customWidth="1"/>
    <col min="3" max="3" width="48.6640625" hidden="1" customWidth="1"/>
    <col min="4" max="4" width="7" hidden="1" customWidth="1"/>
    <col min="5" max="5" width="6.109375" hidden="1" customWidth="1"/>
    <col min="6" max="6" width="9.6640625" hidden="1" customWidth="1"/>
    <col min="7" max="7" width="8" hidden="1" customWidth="1"/>
    <col min="8" max="8" width="9" hidden="1" customWidth="1"/>
    <col min="9" max="10" width="16.33203125" hidden="1" customWidth="1"/>
    <col min="11" max="11" width="16.33203125" customWidth="1"/>
    <col min="12" max="12" width="9.44140625" customWidth="1"/>
    <col min="13" max="13" width="47.33203125" customWidth="1"/>
    <col min="14" max="14" width="9.5546875" customWidth="1"/>
    <col min="15" max="16" width="20.33203125" customWidth="1"/>
    <col min="17" max="18" width="21.5546875" customWidth="1"/>
    <col min="19" max="19" width="5.6640625" customWidth="1"/>
    <col min="20" max="20" width="24.88671875" customWidth="1"/>
    <col min="21" max="21" width="13.6640625" customWidth="1"/>
    <col min="22" max="22" width="17.6640625" customWidth="1"/>
    <col min="23" max="23" width="7.88671875" customWidth="1"/>
    <col min="24" max="24" width="17.6640625" customWidth="1"/>
    <col min="25" max="25" width="15.109375" customWidth="1"/>
    <col min="26" max="27" width="17.6640625" customWidth="1"/>
    <col min="28" max="28" width="3.5546875" customWidth="1"/>
    <col min="29" max="29" width="17.109375" customWidth="1"/>
    <col min="30" max="30" width="17.88671875" customWidth="1"/>
    <col min="31" max="32" width="16.33203125" customWidth="1"/>
  </cols>
  <sheetData>
    <row r="1" spans="1:32" ht="18" customHeight="1">
      <c r="A1" s="245"/>
      <c r="B1" s="245"/>
      <c r="C1" s="246"/>
      <c r="D1" s="247"/>
      <c r="E1" s="247"/>
      <c r="F1" s="247"/>
      <c r="G1" s="247"/>
      <c r="H1" s="245"/>
      <c r="I1" s="247"/>
      <c r="J1" s="247"/>
      <c r="K1" s="639">
        <v>14</v>
      </c>
      <c r="L1" s="640" t="s">
        <v>178</v>
      </c>
      <c r="M1" s="560"/>
      <c r="N1" s="560"/>
      <c r="O1" s="560"/>
      <c r="P1" s="560"/>
      <c r="Q1" s="560"/>
      <c r="R1" s="518"/>
      <c r="S1" s="644" t="s">
        <v>179</v>
      </c>
      <c r="T1" s="518"/>
      <c r="U1" s="248" t="s">
        <v>180</v>
      </c>
      <c r="V1" s="458" t="s">
        <v>180</v>
      </c>
      <c r="W1" s="645" t="s">
        <v>181</v>
      </c>
      <c r="X1" s="560"/>
      <c r="Y1" s="560"/>
      <c r="Z1" s="518"/>
      <c r="AA1" s="249"/>
      <c r="AB1" s="247">
        <v>1</v>
      </c>
      <c r="AC1" s="250">
        <v>19100.16</v>
      </c>
      <c r="AD1" s="251">
        <v>172</v>
      </c>
      <c r="AE1" s="247" t="s">
        <v>182</v>
      </c>
      <c r="AF1" s="246" t="s">
        <v>183</v>
      </c>
    </row>
    <row r="2" spans="1:32" ht="15" customHeight="1">
      <c r="A2" s="646">
        <v>0</v>
      </c>
      <c r="B2" s="518"/>
      <c r="C2" s="246"/>
      <c r="D2" s="247"/>
      <c r="E2" s="247"/>
      <c r="F2" s="247"/>
      <c r="G2" s="247"/>
      <c r="H2" s="245"/>
      <c r="I2" s="247"/>
      <c r="J2" s="247"/>
      <c r="K2" s="519"/>
      <c r="L2" s="459"/>
      <c r="M2" s="246"/>
      <c r="N2" s="246"/>
      <c r="O2" s="246"/>
      <c r="P2" s="246"/>
      <c r="Q2" s="246"/>
      <c r="R2" s="460"/>
      <c r="S2" s="519"/>
      <c r="T2" s="520"/>
      <c r="U2" s="647" t="s">
        <v>184</v>
      </c>
      <c r="V2" s="648" t="s">
        <v>185</v>
      </c>
      <c r="W2" s="512"/>
      <c r="X2" s="513"/>
      <c r="Y2" s="513"/>
      <c r="Z2" s="514"/>
      <c r="AA2" s="249"/>
      <c r="AB2" s="247">
        <f t="shared" ref="AB2:AB31" si="0">AB1+1</f>
        <v>2</v>
      </c>
      <c r="AC2" s="250">
        <v>35360.92</v>
      </c>
      <c r="AD2" s="251">
        <v>324</v>
      </c>
      <c r="AE2" s="247"/>
      <c r="AF2" s="247"/>
    </row>
    <row r="3" spans="1:32" ht="21" customHeight="1">
      <c r="A3" s="519"/>
      <c r="B3" s="520"/>
      <c r="C3" s="246"/>
      <c r="D3" s="247"/>
      <c r="E3" s="247"/>
      <c r="F3" s="247"/>
      <c r="G3" s="247"/>
      <c r="H3" s="245"/>
      <c r="I3" s="247"/>
      <c r="J3" s="247"/>
      <c r="K3" s="519"/>
      <c r="L3" s="650" t="s">
        <v>186</v>
      </c>
      <c r="M3" s="559"/>
      <c r="N3" s="651">
        <f>K5</f>
        <v>42961</v>
      </c>
      <c r="O3" s="559"/>
      <c r="P3" s="559"/>
      <c r="Q3" s="246" t="s">
        <v>187</v>
      </c>
      <c r="R3" s="461">
        <f>N3</f>
        <v>42961</v>
      </c>
      <c r="S3" s="512"/>
      <c r="T3" s="514"/>
      <c r="U3" s="633"/>
      <c r="V3" s="512"/>
      <c r="W3" s="649"/>
      <c r="X3" s="526"/>
      <c r="Y3" s="526"/>
      <c r="Z3" s="527"/>
      <c r="AA3" s="247"/>
      <c r="AB3" s="247">
        <f t="shared" si="0"/>
        <v>3</v>
      </c>
      <c r="AC3" s="250">
        <v>53484.539999999994</v>
      </c>
      <c r="AD3" s="251">
        <v>506</v>
      </c>
      <c r="AE3" s="247"/>
      <c r="AF3" s="247"/>
    </row>
    <row r="4" spans="1:32" ht="21" customHeight="1">
      <c r="A4" s="512"/>
      <c r="B4" s="514"/>
      <c r="C4" s="246"/>
      <c r="D4" s="247"/>
      <c r="E4" s="247"/>
      <c r="F4" s="247"/>
      <c r="G4" s="247"/>
      <c r="H4" s="245"/>
      <c r="I4" s="247"/>
      <c r="J4" s="247"/>
      <c r="K4" s="512"/>
      <c r="L4" s="462" t="s">
        <v>188</v>
      </c>
      <c r="M4" s="252" t="s">
        <v>189</v>
      </c>
      <c r="N4" s="246"/>
      <c r="O4" s="247"/>
      <c r="P4" s="247"/>
      <c r="Q4" s="246"/>
      <c r="R4" s="461"/>
      <c r="S4" s="253">
        <f>L78+1</f>
        <v>67</v>
      </c>
      <c r="T4" s="254"/>
      <c r="U4" s="254"/>
      <c r="V4" s="463"/>
      <c r="W4" s="649"/>
      <c r="X4" s="526"/>
      <c r="Y4" s="526"/>
      <c r="Z4" s="527"/>
      <c r="AA4" s="255"/>
      <c r="AB4" s="247">
        <f t="shared" si="0"/>
        <v>4</v>
      </c>
      <c r="AC4" s="250">
        <v>70880.359999999986</v>
      </c>
      <c r="AD4" s="251">
        <v>670</v>
      </c>
      <c r="AE4" s="247"/>
      <c r="AF4" s="247"/>
    </row>
    <row r="5" spans="1:32" ht="21.75" customHeight="1">
      <c r="A5" s="245"/>
      <c r="B5" s="245"/>
      <c r="C5" s="246"/>
      <c r="D5" s="247"/>
      <c r="E5" s="247"/>
      <c r="F5" s="247"/>
      <c r="G5" s="247"/>
      <c r="H5" s="245"/>
      <c r="I5" s="247"/>
      <c r="J5" s="247"/>
      <c r="K5" s="464">
        <v>42961</v>
      </c>
      <c r="L5" s="465" t="s">
        <v>190</v>
      </c>
      <c r="M5" s="252">
        <v>49</v>
      </c>
      <c r="N5" s="246"/>
      <c r="O5" s="251" t="s">
        <v>126</v>
      </c>
      <c r="P5" s="251" t="s">
        <v>191</v>
      </c>
      <c r="Q5" s="246" t="s">
        <v>192</v>
      </c>
      <c r="R5" s="638">
        <f>N3</f>
        <v>42961</v>
      </c>
      <c r="S5" s="253">
        <f t="shared" ref="S5:S35" si="1">S4+1</f>
        <v>68</v>
      </c>
      <c r="T5" s="256"/>
      <c r="U5" s="257"/>
      <c r="V5" s="466"/>
      <c r="W5" s="649"/>
      <c r="X5" s="526"/>
      <c r="Y5" s="526"/>
      <c r="Z5" s="527"/>
      <c r="AA5" s="255"/>
      <c r="AB5" s="247">
        <f t="shared" si="0"/>
        <v>5</v>
      </c>
      <c r="AC5" s="250">
        <v>80000.399999999994</v>
      </c>
      <c r="AD5" s="251">
        <v>751</v>
      </c>
      <c r="AE5" s="247"/>
      <c r="AF5" s="247"/>
    </row>
    <row r="6" spans="1:32" ht="21.75" customHeight="1">
      <c r="A6" s="245"/>
      <c r="B6" s="245"/>
      <c r="C6" s="246"/>
      <c r="D6" s="247"/>
      <c r="E6" s="247"/>
      <c r="F6" s="247"/>
      <c r="G6" s="247"/>
      <c r="H6" s="245"/>
      <c r="I6" s="247"/>
      <c r="J6" s="247"/>
      <c r="K6" s="467" t="s">
        <v>193</v>
      </c>
      <c r="L6" s="468"/>
      <c r="M6" s="469"/>
      <c r="N6" s="470"/>
      <c r="O6" s="471">
        <v>1485.8642499999999</v>
      </c>
      <c r="P6" s="471">
        <v>1371.5669999999998</v>
      </c>
      <c r="Q6" s="470"/>
      <c r="R6" s="514"/>
      <c r="S6" s="253">
        <f t="shared" si="1"/>
        <v>69</v>
      </c>
      <c r="T6" s="258" t="s">
        <v>194</v>
      </c>
      <c r="U6" s="259">
        <f t="shared" ref="U6:V6" si="2">O74</f>
        <v>15303.03</v>
      </c>
      <c r="V6" s="472">
        <f t="shared" si="2"/>
        <v>34917.9</v>
      </c>
      <c r="W6" s="649"/>
      <c r="X6" s="526"/>
      <c r="Y6" s="526"/>
      <c r="Z6" s="527"/>
      <c r="AA6" s="255"/>
      <c r="AB6" s="247">
        <f t="shared" si="0"/>
        <v>6</v>
      </c>
      <c r="AC6" s="250">
        <v>94970.299999999988</v>
      </c>
      <c r="AD6" s="251">
        <v>886</v>
      </c>
      <c r="AE6" s="247"/>
      <c r="AF6" s="247"/>
    </row>
    <row r="7" spans="1:32" ht="17.25" customHeight="1">
      <c r="A7" s="245" t="s">
        <v>195</v>
      </c>
      <c r="B7" s="245" t="s">
        <v>196</v>
      </c>
      <c r="C7" s="246"/>
      <c r="D7" s="247"/>
      <c r="E7" s="247"/>
      <c r="F7" s="247"/>
      <c r="G7" s="247"/>
      <c r="H7" s="245" t="s">
        <v>197</v>
      </c>
      <c r="I7" s="247"/>
      <c r="J7" s="247"/>
      <c r="K7" s="467" t="s">
        <v>198</v>
      </c>
      <c r="L7" s="260" t="s">
        <v>199</v>
      </c>
      <c r="M7" s="260" t="s">
        <v>200</v>
      </c>
      <c r="N7" s="260" t="s">
        <v>201</v>
      </c>
      <c r="O7" s="260" t="s">
        <v>202</v>
      </c>
      <c r="P7" s="260" t="s">
        <v>203</v>
      </c>
      <c r="Q7" s="260" t="s">
        <v>204</v>
      </c>
      <c r="R7" s="260" t="s">
        <v>180</v>
      </c>
      <c r="S7" s="253">
        <f t="shared" si="1"/>
        <v>70</v>
      </c>
      <c r="T7" s="258" t="s">
        <v>205</v>
      </c>
      <c r="U7" s="259">
        <f t="shared" ref="U7:V7" si="3">O69</f>
        <v>0</v>
      </c>
      <c r="V7" s="259">
        <f t="shared" si="3"/>
        <v>0</v>
      </c>
      <c r="W7" s="649"/>
      <c r="X7" s="526"/>
      <c r="Y7" s="526"/>
      <c r="Z7" s="527"/>
      <c r="AA7" s="255"/>
      <c r="AB7" s="247">
        <f t="shared" si="0"/>
        <v>7</v>
      </c>
      <c r="AC7" s="250">
        <v>119118.56999999999</v>
      </c>
      <c r="AD7" s="251">
        <v>1089</v>
      </c>
      <c r="AE7" s="247"/>
      <c r="AF7" s="247"/>
    </row>
    <row r="8" spans="1:32" ht="17.25" customHeight="1">
      <c r="A8" s="245" t="s">
        <v>206</v>
      </c>
      <c r="B8" s="245" t="s">
        <v>206</v>
      </c>
      <c r="C8" s="246"/>
      <c r="D8" s="261" t="s">
        <v>207</v>
      </c>
      <c r="E8" s="261" t="s">
        <v>208</v>
      </c>
      <c r="F8" s="261" t="s">
        <v>209</v>
      </c>
      <c r="G8" s="261" t="s">
        <v>210</v>
      </c>
      <c r="H8" s="245" t="s">
        <v>206</v>
      </c>
      <c r="I8" s="247"/>
      <c r="J8" s="247"/>
      <c r="K8" s="247"/>
      <c r="L8" s="262" t="s">
        <v>206</v>
      </c>
      <c r="M8" s="262" t="s">
        <v>211</v>
      </c>
      <c r="N8" s="262"/>
      <c r="O8" s="262" t="s">
        <v>184</v>
      </c>
      <c r="P8" s="262" t="s">
        <v>212</v>
      </c>
      <c r="Q8" s="262" t="s">
        <v>213</v>
      </c>
      <c r="R8" s="262" t="s">
        <v>16</v>
      </c>
      <c r="S8" s="253">
        <f t="shared" si="1"/>
        <v>71</v>
      </c>
      <c r="T8" s="258" t="s">
        <v>214</v>
      </c>
      <c r="U8" s="259">
        <f t="shared" ref="U8:V8" si="4">U6-U7</f>
        <v>15303.03</v>
      </c>
      <c r="V8" s="259">
        <f t="shared" si="4"/>
        <v>34917.9</v>
      </c>
      <c r="W8" s="649"/>
      <c r="X8" s="526"/>
      <c r="Y8" s="526"/>
      <c r="Z8" s="527"/>
      <c r="AA8" s="255"/>
      <c r="AB8" s="247">
        <f t="shared" si="0"/>
        <v>8</v>
      </c>
      <c r="AC8" s="250">
        <v>145685.85999999999</v>
      </c>
      <c r="AD8" s="251">
        <v>1311</v>
      </c>
      <c r="AE8" s="247"/>
      <c r="AF8" s="247"/>
    </row>
    <row r="9" spans="1:32" ht="17.25" customHeight="1">
      <c r="A9" s="263">
        <v>102</v>
      </c>
      <c r="B9" s="264">
        <f t="shared" ref="B9:B147" si="5">IF($A$2=0,H9,IF(A9=0," ",A9))</f>
        <v>102</v>
      </c>
      <c r="C9" s="246" t="s">
        <v>46</v>
      </c>
      <c r="D9" s="265">
        <v>222</v>
      </c>
      <c r="E9" s="265">
        <v>414</v>
      </c>
      <c r="F9" s="265">
        <v>0</v>
      </c>
      <c r="G9" s="265">
        <v>0</v>
      </c>
      <c r="H9" s="266">
        <f t="shared" ref="H9:H147" si="6">IF(A9&gt;0,A9," ")</f>
        <v>102</v>
      </c>
      <c r="I9" s="261"/>
      <c r="J9" s="261"/>
      <c r="K9" s="261"/>
      <c r="L9" s="267"/>
      <c r="M9" s="268"/>
      <c r="N9" s="268"/>
      <c r="O9" s="268"/>
      <c r="P9" s="262" t="s">
        <v>215</v>
      </c>
      <c r="Q9" s="262" t="s">
        <v>185</v>
      </c>
      <c r="R9" s="269" t="s">
        <v>185</v>
      </c>
      <c r="S9" s="253">
        <f t="shared" si="1"/>
        <v>72</v>
      </c>
      <c r="T9" s="258" t="s">
        <v>216</v>
      </c>
      <c r="U9" s="259">
        <f t="shared" ref="U9:V9" si="7">U10-U8</f>
        <v>0</v>
      </c>
      <c r="V9" s="259">
        <f t="shared" si="7"/>
        <v>35.799999999995634</v>
      </c>
      <c r="W9" s="649"/>
      <c r="X9" s="526"/>
      <c r="Y9" s="526"/>
      <c r="Z9" s="527"/>
      <c r="AA9" s="255"/>
      <c r="AB9" s="247">
        <f t="shared" si="0"/>
        <v>9</v>
      </c>
      <c r="AC9" s="250">
        <v>165494.69</v>
      </c>
      <c r="AD9" s="251">
        <v>1485</v>
      </c>
      <c r="AE9" s="247"/>
      <c r="AF9" s="247"/>
    </row>
    <row r="10" spans="1:32" ht="17.25" customHeight="1">
      <c r="A10" s="263">
        <v>1</v>
      </c>
      <c r="B10" s="264">
        <f t="shared" si="5"/>
        <v>1</v>
      </c>
      <c r="C10" s="246" t="s">
        <v>217</v>
      </c>
      <c r="D10" s="265">
        <v>27642.450000000004</v>
      </c>
      <c r="E10" s="265">
        <v>49657.600000000006</v>
      </c>
      <c r="F10" s="265">
        <v>0</v>
      </c>
      <c r="G10" s="265">
        <v>0</v>
      </c>
      <c r="H10" s="266">
        <f t="shared" si="6"/>
        <v>1</v>
      </c>
      <c r="I10" s="265"/>
      <c r="J10" s="265"/>
      <c r="K10" s="265"/>
      <c r="L10" s="270">
        <v>1</v>
      </c>
      <c r="M10" s="271" t="s">
        <v>217</v>
      </c>
      <c r="N10" s="271"/>
      <c r="O10" s="257">
        <v>27513.930000000004</v>
      </c>
      <c r="P10" s="257">
        <v>49529.080000000009</v>
      </c>
      <c r="Q10" s="257">
        <v>35360.92</v>
      </c>
      <c r="R10" s="257">
        <v>0</v>
      </c>
      <c r="S10" s="253">
        <f t="shared" si="1"/>
        <v>73</v>
      </c>
      <c r="T10" s="256" t="s">
        <v>218</v>
      </c>
      <c r="U10" s="257">
        <f t="shared" ref="U10:V10" si="8">U31</f>
        <v>15303.029999999999</v>
      </c>
      <c r="V10" s="257">
        <f t="shared" si="8"/>
        <v>34953.699999999997</v>
      </c>
      <c r="W10" s="649"/>
      <c r="X10" s="526"/>
      <c r="Y10" s="526"/>
      <c r="Z10" s="527"/>
      <c r="AA10" s="255"/>
      <c r="AB10" s="247">
        <f t="shared" si="0"/>
        <v>10</v>
      </c>
      <c r="AC10" s="250">
        <v>192449.97</v>
      </c>
      <c r="AD10" s="251">
        <v>1717</v>
      </c>
      <c r="AE10" s="247"/>
      <c r="AF10" s="247"/>
    </row>
    <row r="11" spans="1:32" ht="18" customHeight="1">
      <c r="A11" s="263">
        <v>2</v>
      </c>
      <c r="B11" s="264">
        <f t="shared" si="5"/>
        <v>2</v>
      </c>
      <c r="C11" s="272" t="s">
        <v>219</v>
      </c>
      <c r="D11" s="265">
        <v>-128.52000000000001</v>
      </c>
      <c r="E11" s="265">
        <v>-128.52000000000001</v>
      </c>
      <c r="F11" s="265">
        <v>0</v>
      </c>
      <c r="G11" s="265">
        <v>0</v>
      </c>
      <c r="H11" s="266">
        <f t="shared" si="6"/>
        <v>2</v>
      </c>
      <c r="I11" s="247"/>
      <c r="J11" s="247"/>
      <c r="K11" s="247"/>
      <c r="L11" s="270">
        <f t="shared" ref="L11:L72" si="9">L10+1</f>
        <v>2</v>
      </c>
      <c r="M11" s="273" t="s">
        <v>220</v>
      </c>
      <c r="N11" s="273"/>
      <c r="O11" s="257">
        <v>1726.5600000000002</v>
      </c>
      <c r="P11" s="257">
        <v>3083.12</v>
      </c>
      <c r="Q11" s="257">
        <v>0</v>
      </c>
      <c r="R11" s="257">
        <v>0</v>
      </c>
      <c r="S11" s="253">
        <f t="shared" si="1"/>
        <v>74</v>
      </c>
      <c r="T11" s="256"/>
      <c r="U11" s="256"/>
      <c r="V11" s="256"/>
      <c r="W11" s="649"/>
      <c r="X11" s="526"/>
      <c r="Y11" s="526"/>
      <c r="Z11" s="527"/>
      <c r="AA11" s="255"/>
      <c r="AB11" s="247">
        <f t="shared" si="0"/>
        <v>11</v>
      </c>
      <c r="AC11" s="250">
        <v>220376.39</v>
      </c>
      <c r="AD11" s="251">
        <v>1944</v>
      </c>
      <c r="AE11" s="247"/>
      <c r="AF11" s="247"/>
    </row>
    <row r="12" spans="1:32" ht="18" customHeight="1">
      <c r="A12" s="263">
        <v>3</v>
      </c>
      <c r="B12" s="264">
        <f t="shared" si="5"/>
        <v>3</v>
      </c>
      <c r="C12" s="272" t="s">
        <v>221</v>
      </c>
      <c r="D12" s="265">
        <v>0</v>
      </c>
      <c r="E12" s="265">
        <v>0</v>
      </c>
      <c r="F12" s="265">
        <v>0</v>
      </c>
      <c r="G12" s="265">
        <v>0</v>
      </c>
      <c r="H12" s="266">
        <f t="shared" si="6"/>
        <v>3</v>
      </c>
      <c r="I12" s="247"/>
      <c r="J12" s="247"/>
      <c r="K12" s="247"/>
      <c r="L12" s="270">
        <f t="shared" si="9"/>
        <v>3</v>
      </c>
      <c r="M12" s="273" t="s">
        <v>222</v>
      </c>
      <c r="N12" s="273"/>
      <c r="O12" s="257">
        <v>1592.37</v>
      </c>
      <c r="P12" s="257">
        <v>2841.8199999999997</v>
      </c>
      <c r="Q12" s="257">
        <v>0</v>
      </c>
      <c r="R12" s="257">
        <v>0</v>
      </c>
      <c r="S12" s="253">
        <f t="shared" si="1"/>
        <v>75</v>
      </c>
      <c r="T12" s="256"/>
      <c r="U12" s="256"/>
      <c r="V12" s="256"/>
      <c r="W12" s="649"/>
      <c r="X12" s="526"/>
      <c r="Y12" s="526"/>
      <c r="Z12" s="527"/>
      <c r="AA12" s="255"/>
      <c r="AB12" s="247">
        <f t="shared" si="0"/>
        <v>12</v>
      </c>
      <c r="AC12" s="250">
        <v>229360.47</v>
      </c>
      <c r="AD12" s="251">
        <v>2024</v>
      </c>
      <c r="AE12" s="247"/>
      <c r="AF12" s="247"/>
    </row>
    <row r="13" spans="1:32" ht="18" customHeight="1">
      <c r="A13" s="263">
        <v>4</v>
      </c>
      <c r="B13" s="264">
        <f t="shared" si="5"/>
        <v>4</v>
      </c>
      <c r="C13" s="272" t="s">
        <v>223</v>
      </c>
      <c r="D13" s="265">
        <v>0</v>
      </c>
      <c r="E13" s="265">
        <v>0</v>
      </c>
      <c r="F13" s="265">
        <v>0</v>
      </c>
      <c r="G13" s="265">
        <v>0</v>
      </c>
      <c r="H13" s="266">
        <f t="shared" si="6"/>
        <v>4</v>
      </c>
      <c r="I13" s="247"/>
      <c r="J13" s="247"/>
      <c r="K13" s="247"/>
      <c r="L13" s="270">
        <f t="shared" si="9"/>
        <v>4</v>
      </c>
      <c r="M13" s="273" t="s">
        <v>224</v>
      </c>
      <c r="N13" s="271"/>
      <c r="O13" s="257">
        <v>0</v>
      </c>
      <c r="P13" s="257">
        <v>0</v>
      </c>
      <c r="Q13" s="257">
        <v>0</v>
      </c>
      <c r="R13" s="257">
        <v>0</v>
      </c>
      <c r="S13" s="253">
        <f t="shared" si="1"/>
        <v>76</v>
      </c>
      <c r="T13" s="256"/>
      <c r="U13" s="256"/>
      <c r="V13" s="256"/>
      <c r="W13" s="649"/>
      <c r="X13" s="526"/>
      <c r="Y13" s="526"/>
      <c r="Z13" s="527"/>
      <c r="AA13" s="255"/>
      <c r="AB13" s="247">
        <f t="shared" si="0"/>
        <v>13</v>
      </c>
      <c r="AC13" s="250">
        <v>249923.9</v>
      </c>
      <c r="AD13" s="251">
        <v>2204</v>
      </c>
      <c r="AE13" s="247"/>
      <c r="AF13" s="247"/>
    </row>
    <row r="14" spans="1:32" ht="17.25" customHeight="1">
      <c r="A14" s="263">
        <v>5</v>
      </c>
      <c r="B14" s="264">
        <f t="shared" si="5"/>
        <v>5</v>
      </c>
      <c r="C14" s="272">
        <v>0</v>
      </c>
      <c r="D14" s="265">
        <v>0</v>
      </c>
      <c r="E14" s="265">
        <v>0</v>
      </c>
      <c r="F14" s="265">
        <v>0</v>
      </c>
      <c r="G14" s="265">
        <v>0</v>
      </c>
      <c r="H14" s="266">
        <f t="shared" si="6"/>
        <v>5</v>
      </c>
      <c r="I14" s="247"/>
      <c r="J14" s="247"/>
      <c r="K14" s="247"/>
      <c r="L14" s="270">
        <f t="shared" si="9"/>
        <v>5</v>
      </c>
      <c r="M14" s="271" t="s">
        <v>225</v>
      </c>
      <c r="N14" s="271"/>
      <c r="O14" s="257">
        <v>0</v>
      </c>
      <c r="P14" s="257">
        <v>0</v>
      </c>
      <c r="Q14" s="257">
        <v>0</v>
      </c>
      <c r="R14" s="257">
        <v>0</v>
      </c>
      <c r="S14" s="253">
        <f t="shared" si="1"/>
        <v>77</v>
      </c>
      <c r="T14" s="256"/>
      <c r="U14" s="256"/>
      <c r="V14" s="463"/>
      <c r="W14" s="652" t="s">
        <v>226</v>
      </c>
      <c r="X14" s="653"/>
      <c r="Y14" s="653"/>
      <c r="Z14" s="654"/>
      <c r="AA14" s="255"/>
      <c r="AB14" s="247">
        <f t="shared" si="0"/>
        <v>14</v>
      </c>
      <c r="AC14" s="250">
        <v>273711.32</v>
      </c>
      <c r="AD14" s="251">
        <v>2411</v>
      </c>
      <c r="AE14" s="247"/>
      <c r="AF14" s="247"/>
    </row>
    <row r="15" spans="1:32" ht="18" customHeight="1">
      <c r="A15" s="263">
        <v>6</v>
      </c>
      <c r="B15" s="264">
        <f t="shared" si="5"/>
        <v>6</v>
      </c>
      <c r="C15" s="272" t="s">
        <v>227</v>
      </c>
      <c r="D15" s="265">
        <v>0</v>
      </c>
      <c r="E15" s="265">
        <v>0</v>
      </c>
      <c r="F15" s="265">
        <v>0</v>
      </c>
      <c r="G15" s="265">
        <v>0</v>
      </c>
      <c r="H15" s="266">
        <f t="shared" si="6"/>
        <v>6</v>
      </c>
      <c r="I15" s="247"/>
      <c r="J15" s="247"/>
      <c r="K15" s="247"/>
      <c r="L15" s="270">
        <f t="shared" si="9"/>
        <v>6</v>
      </c>
      <c r="M15" s="273" t="e">
        <v>#N/A</v>
      </c>
      <c r="N15" s="271"/>
      <c r="O15" s="257">
        <v>0</v>
      </c>
      <c r="P15" s="257">
        <v>0</v>
      </c>
      <c r="Q15" s="257">
        <v>0</v>
      </c>
      <c r="R15" s="257">
        <v>0</v>
      </c>
      <c r="S15" s="253">
        <f t="shared" si="1"/>
        <v>78</v>
      </c>
      <c r="T15" s="253" t="s">
        <v>228</v>
      </c>
      <c r="U15" s="274">
        <f t="shared" ref="U15:V15" si="10">O69</f>
        <v>0</v>
      </c>
      <c r="V15" s="274">
        <f t="shared" si="10"/>
        <v>0</v>
      </c>
      <c r="W15" s="655">
        <v>0</v>
      </c>
      <c r="X15" s="531"/>
      <c r="Y15" s="531"/>
      <c r="Z15" s="565"/>
      <c r="AA15" s="255"/>
      <c r="AB15" s="247">
        <f t="shared" si="0"/>
        <v>15</v>
      </c>
      <c r="AC15" s="250">
        <v>295726.99</v>
      </c>
      <c r="AD15" s="251">
        <v>2604</v>
      </c>
      <c r="AE15" s="247"/>
      <c r="AF15" s="247"/>
    </row>
    <row r="16" spans="1:32" ht="17.25" customHeight="1">
      <c r="A16" s="263">
        <v>7</v>
      </c>
      <c r="B16" s="264">
        <f t="shared" si="5"/>
        <v>7</v>
      </c>
      <c r="C16" s="272" t="s">
        <v>229</v>
      </c>
      <c r="D16" s="265">
        <v>0</v>
      </c>
      <c r="E16" s="265">
        <v>0</v>
      </c>
      <c r="F16" s="265">
        <v>0</v>
      </c>
      <c r="G16" s="265">
        <v>0</v>
      </c>
      <c r="H16" s="266">
        <f t="shared" si="6"/>
        <v>7</v>
      </c>
      <c r="I16" s="247"/>
      <c r="J16" s="247"/>
      <c r="K16" s="247"/>
      <c r="L16" s="270">
        <f t="shared" si="9"/>
        <v>7</v>
      </c>
      <c r="M16" s="273" t="s">
        <v>230</v>
      </c>
      <c r="N16" s="271"/>
      <c r="O16" s="257">
        <v>0</v>
      </c>
      <c r="P16" s="257">
        <v>0</v>
      </c>
      <c r="Q16" s="257">
        <v>0</v>
      </c>
      <c r="R16" s="257">
        <v>0</v>
      </c>
      <c r="S16" s="253">
        <f t="shared" si="1"/>
        <v>79</v>
      </c>
      <c r="T16" s="275" t="s">
        <v>231</v>
      </c>
      <c r="U16" s="274">
        <f t="shared" ref="U16:V16" si="11">O28+O37</f>
        <v>1497.3000000000002</v>
      </c>
      <c r="V16" s="274">
        <f t="shared" si="11"/>
        <v>2885.76</v>
      </c>
      <c r="W16" s="519"/>
      <c r="X16" s="559"/>
      <c r="Y16" s="559"/>
      <c r="Z16" s="520"/>
      <c r="AA16" s="255"/>
      <c r="AB16" s="247">
        <f t="shared" si="0"/>
        <v>16</v>
      </c>
      <c r="AC16" s="250">
        <v>314729.48</v>
      </c>
      <c r="AD16" s="251">
        <v>2767</v>
      </c>
      <c r="AE16" s="247"/>
      <c r="AF16" s="247"/>
    </row>
    <row r="17" spans="1:32" ht="17.25" customHeight="1">
      <c r="A17" s="263">
        <v>8</v>
      </c>
      <c r="B17" s="264">
        <f t="shared" si="5"/>
        <v>8</v>
      </c>
      <c r="C17" s="272" t="s">
        <v>232</v>
      </c>
      <c r="D17" s="265">
        <v>0</v>
      </c>
      <c r="E17" s="265">
        <v>0</v>
      </c>
      <c r="F17" s="265">
        <v>0</v>
      </c>
      <c r="G17" s="265">
        <v>0</v>
      </c>
      <c r="H17" s="266">
        <f t="shared" si="6"/>
        <v>8</v>
      </c>
      <c r="I17" s="247"/>
      <c r="J17" s="247"/>
      <c r="K17" s="247"/>
      <c r="L17" s="270">
        <f t="shared" si="9"/>
        <v>8</v>
      </c>
      <c r="M17" s="273" t="s">
        <v>233</v>
      </c>
      <c r="N17" s="271"/>
      <c r="O17" s="257">
        <v>0</v>
      </c>
      <c r="P17" s="257">
        <v>0</v>
      </c>
      <c r="Q17" s="257">
        <v>0</v>
      </c>
      <c r="R17" s="257">
        <v>0</v>
      </c>
      <c r="S17" s="253">
        <f t="shared" si="1"/>
        <v>80</v>
      </c>
      <c r="T17" s="256"/>
      <c r="U17" s="276"/>
      <c r="V17" s="473"/>
      <c r="W17" s="519"/>
      <c r="X17" s="559"/>
      <c r="Y17" s="559"/>
      <c r="Z17" s="520"/>
      <c r="AA17" s="255"/>
      <c r="AB17" s="247">
        <f t="shared" si="0"/>
        <v>17</v>
      </c>
      <c r="AC17" s="250">
        <v>328532.64999999997</v>
      </c>
      <c r="AD17" s="251">
        <v>2899</v>
      </c>
      <c r="AE17" s="247"/>
      <c r="AF17" s="247"/>
    </row>
    <row r="18" spans="1:32" ht="17.25" customHeight="1">
      <c r="A18" s="263">
        <v>9</v>
      </c>
      <c r="B18" s="264">
        <f t="shared" si="5"/>
        <v>9</v>
      </c>
      <c r="C18" s="272" t="s">
        <v>234</v>
      </c>
      <c r="D18" s="265">
        <v>24</v>
      </c>
      <c r="E18" s="265">
        <v>78</v>
      </c>
      <c r="F18" s="265">
        <v>0</v>
      </c>
      <c r="G18" s="265">
        <v>0</v>
      </c>
      <c r="H18" s="266">
        <f t="shared" si="6"/>
        <v>9</v>
      </c>
      <c r="I18" s="247"/>
      <c r="J18" s="247"/>
      <c r="K18" s="247"/>
      <c r="L18" s="270">
        <f t="shared" si="9"/>
        <v>9</v>
      </c>
      <c r="M18" s="273" t="s">
        <v>235</v>
      </c>
      <c r="N18" s="271"/>
      <c r="O18" s="257">
        <v>254.19</v>
      </c>
      <c r="P18" s="257">
        <v>415.8</v>
      </c>
      <c r="Q18" s="257">
        <v>0</v>
      </c>
      <c r="R18" s="257">
        <v>0</v>
      </c>
      <c r="S18" s="253">
        <f t="shared" si="1"/>
        <v>81</v>
      </c>
      <c r="T18" s="277"/>
      <c r="U18" s="278"/>
      <c r="V18" s="474"/>
      <c r="W18" s="519"/>
      <c r="X18" s="559"/>
      <c r="Y18" s="559"/>
      <c r="Z18" s="520"/>
      <c r="AA18" s="255"/>
      <c r="AB18" s="247">
        <f t="shared" si="0"/>
        <v>18</v>
      </c>
      <c r="AC18" s="250">
        <v>342428.05</v>
      </c>
      <c r="AD18" s="251">
        <v>3035</v>
      </c>
      <c r="AE18" s="247"/>
      <c r="AF18" s="247"/>
    </row>
    <row r="19" spans="1:32" ht="18" customHeight="1">
      <c r="A19" s="263">
        <v>10</v>
      </c>
      <c r="B19" s="264">
        <f t="shared" si="5"/>
        <v>10</v>
      </c>
      <c r="C19" s="272" t="s">
        <v>236</v>
      </c>
      <c r="D19" s="265">
        <v>288</v>
      </c>
      <c r="E19" s="265">
        <v>535</v>
      </c>
      <c r="F19" s="265">
        <v>0</v>
      </c>
      <c r="G19" s="265">
        <v>0</v>
      </c>
      <c r="H19" s="266">
        <f t="shared" si="6"/>
        <v>10</v>
      </c>
      <c r="I19" s="247"/>
      <c r="J19" s="247"/>
      <c r="K19" s="247"/>
      <c r="L19" s="270">
        <f t="shared" si="9"/>
        <v>10</v>
      </c>
      <c r="M19" s="273" t="s">
        <v>237</v>
      </c>
      <c r="N19" s="271"/>
      <c r="O19" s="257">
        <v>136.08000000000001</v>
      </c>
      <c r="P19" s="257">
        <v>309.65999999999997</v>
      </c>
      <c r="Q19" s="257">
        <v>0</v>
      </c>
      <c r="R19" s="257">
        <v>0</v>
      </c>
      <c r="S19" s="253">
        <f t="shared" si="1"/>
        <v>82</v>
      </c>
      <c r="T19" s="256"/>
      <c r="U19" s="257"/>
      <c r="V19" s="466"/>
      <c r="W19" s="519"/>
      <c r="X19" s="559"/>
      <c r="Y19" s="559"/>
      <c r="Z19" s="520"/>
      <c r="AA19" s="255"/>
      <c r="AB19" s="247">
        <f t="shared" si="0"/>
        <v>19</v>
      </c>
      <c r="AC19" s="250">
        <v>353086.05</v>
      </c>
      <c r="AD19" s="251">
        <v>3139</v>
      </c>
      <c r="AE19" s="247"/>
      <c r="AF19" s="247"/>
    </row>
    <row r="20" spans="1:32" ht="18" customHeight="1">
      <c r="A20" s="263">
        <v>6</v>
      </c>
      <c r="B20" s="264">
        <f t="shared" si="5"/>
        <v>6</v>
      </c>
      <c r="C20" s="246" t="e">
        <v>#N/A</v>
      </c>
      <c r="D20" s="265">
        <v>0</v>
      </c>
      <c r="E20" s="265">
        <v>0</v>
      </c>
      <c r="F20" s="265">
        <v>0</v>
      </c>
      <c r="G20" s="265">
        <v>0</v>
      </c>
      <c r="H20" s="266">
        <f t="shared" si="6"/>
        <v>6</v>
      </c>
      <c r="I20" s="247"/>
      <c r="J20" s="247"/>
      <c r="K20" s="247"/>
      <c r="L20" s="270">
        <f t="shared" si="9"/>
        <v>11</v>
      </c>
      <c r="M20" s="273" t="s">
        <v>238</v>
      </c>
      <c r="N20" s="271"/>
      <c r="O20" s="257">
        <v>0</v>
      </c>
      <c r="P20" s="257">
        <v>0</v>
      </c>
      <c r="Q20" s="257">
        <v>0</v>
      </c>
      <c r="R20" s="257">
        <v>0</v>
      </c>
      <c r="S20" s="253">
        <f t="shared" si="1"/>
        <v>83</v>
      </c>
      <c r="T20" s="256"/>
      <c r="U20" s="257"/>
      <c r="V20" s="466"/>
      <c r="W20" s="519"/>
      <c r="X20" s="559"/>
      <c r="Y20" s="559"/>
      <c r="Z20" s="520"/>
      <c r="AA20" s="255"/>
      <c r="AB20" s="247">
        <f t="shared" si="0"/>
        <v>20</v>
      </c>
      <c r="AC20" s="250">
        <v>371236.6</v>
      </c>
      <c r="AD20" s="251">
        <v>3301</v>
      </c>
      <c r="AE20" s="247"/>
      <c r="AF20" s="247"/>
    </row>
    <row r="21" spans="1:32" ht="18" customHeight="1">
      <c r="A21" s="263">
        <v>5</v>
      </c>
      <c r="B21" s="264">
        <f t="shared" si="5"/>
        <v>5</v>
      </c>
      <c r="C21" s="246" t="s">
        <v>225</v>
      </c>
      <c r="D21" s="265">
        <v>0</v>
      </c>
      <c r="E21" s="265">
        <v>0</v>
      </c>
      <c r="F21" s="265">
        <v>0</v>
      </c>
      <c r="G21" s="265">
        <v>0</v>
      </c>
      <c r="H21" s="266">
        <f t="shared" si="6"/>
        <v>5</v>
      </c>
      <c r="I21" s="247"/>
      <c r="J21" s="247"/>
      <c r="K21" s="247"/>
      <c r="L21" s="270">
        <f t="shared" si="9"/>
        <v>12</v>
      </c>
      <c r="M21" s="273" t="s">
        <v>239</v>
      </c>
      <c r="N21" s="273"/>
      <c r="O21" s="257">
        <v>604.5</v>
      </c>
      <c r="P21" s="257">
        <v>1852.3600000000001</v>
      </c>
      <c r="Q21" s="257">
        <v>0</v>
      </c>
      <c r="R21" s="257">
        <v>0</v>
      </c>
      <c r="S21" s="253">
        <f t="shared" si="1"/>
        <v>84</v>
      </c>
      <c r="T21" s="256"/>
      <c r="U21" s="257"/>
      <c r="V21" s="466"/>
      <c r="W21" s="519"/>
      <c r="X21" s="559"/>
      <c r="Y21" s="559"/>
      <c r="Z21" s="520"/>
      <c r="AA21" s="255"/>
      <c r="AB21" s="247">
        <f t="shared" si="0"/>
        <v>21</v>
      </c>
      <c r="AC21" s="250">
        <v>391654.61</v>
      </c>
      <c r="AD21" s="251">
        <v>3477</v>
      </c>
      <c r="AE21" s="247"/>
      <c r="AF21" s="247"/>
    </row>
    <row r="22" spans="1:32" ht="18" customHeight="1">
      <c r="A22" s="263">
        <v>7</v>
      </c>
      <c r="B22" s="264">
        <f t="shared" si="5"/>
        <v>7</v>
      </c>
      <c r="C22" s="272" t="s">
        <v>230</v>
      </c>
      <c r="D22" s="265">
        <v>0</v>
      </c>
      <c r="E22" s="265">
        <v>0</v>
      </c>
      <c r="F22" s="265">
        <v>0</v>
      </c>
      <c r="G22" s="265">
        <v>0</v>
      </c>
      <c r="H22" s="266">
        <f t="shared" si="6"/>
        <v>7</v>
      </c>
      <c r="I22" s="247"/>
      <c r="J22" s="247"/>
      <c r="K22" s="247"/>
      <c r="L22" s="270">
        <f t="shared" si="9"/>
        <v>13</v>
      </c>
      <c r="M22" s="273" t="s">
        <v>240</v>
      </c>
      <c r="N22" s="273"/>
      <c r="O22" s="257">
        <v>0</v>
      </c>
      <c r="P22" s="257">
        <v>0</v>
      </c>
      <c r="Q22" s="257">
        <v>0</v>
      </c>
      <c r="R22" s="257">
        <v>0</v>
      </c>
      <c r="S22" s="253">
        <f t="shared" si="1"/>
        <v>85</v>
      </c>
      <c r="T22" s="256"/>
      <c r="U22" s="257"/>
      <c r="V22" s="466"/>
      <c r="W22" s="519"/>
      <c r="X22" s="559"/>
      <c r="Y22" s="559"/>
      <c r="Z22" s="520"/>
      <c r="AA22" s="255"/>
      <c r="AB22" s="247">
        <f t="shared" si="0"/>
        <v>22</v>
      </c>
      <c r="AC22" s="250">
        <v>411680.89</v>
      </c>
      <c r="AD22" s="251">
        <v>3649</v>
      </c>
      <c r="AE22" s="247"/>
      <c r="AF22" s="247"/>
    </row>
    <row r="23" spans="1:32" ht="18" customHeight="1">
      <c r="A23" s="263">
        <v>2</v>
      </c>
      <c r="B23" s="264">
        <f t="shared" si="5"/>
        <v>2</v>
      </c>
      <c r="C23" s="272" t="s">
        <v>220</v>
      </c>
      <c r="D23" s="265">
        <v>1726.5600000000002</v>
      </c>
      <c r="E23" s="265">
        <v>3083.12</v>
      </c>
      <c r="F23" s="265">
        <v>0</v>
      </c>
      <c r="G23" s="265">
        <v>0</v>
      </c>
      <c r="H23" s="266">
        <f t="shared" si="6"/>
        <v>2</v>
      </c>
      <c r="I23" s="247"/>
      <c r="J23" s="247"/>
      <c r="K23" s="247"/>
      <c r="L23" s="270">
        <f t="shared" si="9"/>
        <v>14</v>
      </c>
      <c r="M23" s="273" t="s">
        <v>241</v>
      </c>
      <c r="N23" s="273"/>
      <c r="O23" s="257">
        <v>361.5</v>
      </c>
      <c r="P23" s="257">
        <v>548</v>
      </c>
      <c r="Q23" s="257">
        <v>0</v>
      </c>
      <c r="R23" s="257">
        <v>0</v>
      </c>
      <c r="S23" s="253">
        <f t="shared" si="1"/>
        <v>86</v>
      </c>
      <c r="T23" s="256"/>
      <c r="U23" s="257"/>
      <c r="V23" s="466"/>
      <c r="W23" s="519"/>
      <c r="X23" s="559"/>
      <c r="Y23" s="559"/>
      <c r="Z23" s="520"/>
      <c r="AA23" s="255"/>
      <c r="AB23" s="247">
        <f t="shared" si="0"/>
        <v>23</v>
      </c>
      <c r="AC23" s="250">
        <v>425076.87</v>
      </c>
      <c r="AD23" s="251">
        <v>3761</v>
      </c>
      <c r="AE23" s="247"/>
      <c r="AF23" s="247"/>
    </row>
    <row r="24" spans="1:32" ht="23.25" customHeight="1">
      <c r="A24" s="263">
        <v>3</v>
      </c>
      <c r="B24" s="264">
        <f t="shared" si="5"/>
        <v>3</v>
      </c>
      <c r="C24" s="272" t="s">
        <v>222</v>
      </c>
      <c r="D24" s="265">
        <v>1592.37</v>
      </c>
      <c r="E24" s="265">
        <v>2841.8199999999997</v>
      </c>
      <c r="F24" s="265">
        <v>0</v>
      </c>
      <c r="G24" s="265">
        <v>0</v>
      </c>
      <c r="H24" s="266">
        <f t="shared" si="6"/>
        <v>3</v>
      </c>
      <c r="I24" s="247"/>
      <c r="J24" s="247"/>
      <c r="K24" s="247"/>
      <c r="L24" s="270">
        <f t="shared" si="9"/>
        <v>15</v>
      </c>
      <c r="M24" s="273" t="s">
        <v>242</v>
      </c>
      <c r="N24" s="273"/>
      <c r="O24" s="257">
        <v>306</v>
      </c>
      <c r="P24" s="257">
        <v>595</v>
      </c>
      <c r="Q24" s="257">
        <v>0</v>
      </c>
      <c r="R24" s="257">
        <v>0</v>
      </c>
      <c r="S24" s="270">
        <f t="shared" si="1"/>
        <v>87</v>
      </c>
      <c r="T24" s="279" t="s">
        <v>243</v>
      </c>
      <c r="U24" s="257">
        <v>216.19</v>
      </c>
      <c r="V24" s="466">
        <v>774.77</v>
      </c>
      <c r="W24" s="512"/>
      <c r="X24" s="513"/>
      <c r="Y24" s="513"/>
      <c r="Z24" s="514"/>
      <c r="AA24" s="255"/>
      <c r="AB24" s="247">
        <f t="shared" si="0"/>
        <v>24</v>
      </c>
      <c r="AC24" s="250">
        <v>439613.35</v>
      </c>
      <c r="AD24" s="251">
        <v>3907</v>
      </c>
      <c r="AE24" s="247"/>
      <c r="AF24" s="247"/>
    </row>
    <row r="25" spans="1:32" ht="17.25" customHeight="1">
      <c r="A25" s="263"/>
      <c r="B25" s="264" t="str">
        <f t="shared" si="5"/>
        <v xml:space="preserve"> </v>
      </c>
      <c r="C25" s="272" t="s">
        <v>244</v>
      </c>
      <c r="D25" s="265">
        <v>0</v>
      </c>
      <c r="E25" s="265">
        <v>0</v>
      </c>
      <c r="F25" s="265">
        <v>0</v>
      </c>
      <c r="G25" s="265">
        <v>0</v>
      </c>
      <c r="H25" s="266" t="str">
        <f t="shared" si="6"/>
        <v xml:space="preserve"> </v>
      </c>
      <c r="I25" s="247"/>
      <c r="J25" s="247"/>
      <c r="K25" s="247"/>
      <c r="L25" s="270">
        <f t="shared" si="9"/>
        <v>16</v>
      </c>
      <c r="M25" s="273" t="s">
        <v>245</v>
      </c>
      <c r="N25" s="273"/>
      <c r="O25" s="257">
        <v>302</v>
      </c>
      <c r="P25" s="257">
        <v>439.5</v>
      </c>
      <c r="Q25" s="257">
        <v>0</v>
      </c>
      <c r="R25" s="257">
        <v>0</v>
      </c>
      <c r="S25" s="270">
        <f t="shared" si="1"/>
        <v>88</v>
      </c>
      <c r="T25" s="256" t="s">
        <v>246</v>
      </c>
      <c r="U25" s="257">
        <v>0</v>
      </c>
      <c r="V25" s="466">
        <v>0</v>
      </c>
      <c r="W25" s="475"/>
      <c r="X25" s="476"/>
      <c r="Y25" s="476"/>
      <c r="Z25" s="477"/>
      <c r="AA25" s="255"/>
      <c r="AB25" s="247">
        <f t="shared" si="0"/>
        <v>25</v>
      </c>
      <c r="AC25" s="250">
        <v>456148.45999999996</v>
      </c>
      <c r="AD25" s="251">
        <v>4070</v>
      </c>
      <c r="AE25" s="247"/>
      <c r="AF25" s="247"/>
    </row>
    <row r="26" spans="1:32" ht="18" customHeight="1">
      <c r="A26" s="263">
        <v>4</v>
      </c>
      <c r="B26" s="264">
        <f t="shared" si="5"/>
        <v>4</v>
      </c>
      <c r="C26" s="272" t="s">
        <v>224</v>
      </c>
      <c r="D26" s="265">
        <v>0</v>
      </c>
      <c r="E26" s="265">
        <v>0</v>
      </c>
      <c r="F26" s="265">
        <v>0</v>
      </c>
      <c r="G26" s="265">
        <v>0</v>
      </c>
      <c r="H26" s="266">
        <f t="shared" si="6"/>
        <v>4</v>
      </c>
      <c r="I26" s="247"/>
      <c r="J26" s="247"/>
      <c r="K26" s="247"/>
      <c r="L26" s="270">
        <f t="shared" si="9"/>
        <v>17</v>
      </c>
      <c r="M26" s="273" t="s">
        <v>247</v>
      </c>
      <c r="N26" s="273"/>
      <c r="O26" s="257">
        <v>0</v>
      </c>
      <c r="P26" s="257">
        <v>0</v>
      </c>
      <c r="Q26" s="257">
        <v>0</v>
      </c>
      <c r="R26" s="257">
        <v>0</v>
      </c>
      <c r="S26" s="270">
        <f t="shared" si="1"/>
        <v>89</v>
      </c>
      <c r="T26" s="256" t="s">
        <v>248</v>
      </c>
      <c r="U26" s="257">
        <v>3328.28</v>
      </c>
      <c r="V26" s="466">
        <v>10444.19</v>
      </c>
      <c r="W26" s="656" t="s">
        <v>227</v>
      </c>
      <c r="X26" s="526"/>
      <c r="Y26" s="526"/>
      <c r="Z26" s="527"/>
      <c r="AA26" s="280"/>
      <c r="AB26" s="247">
        <f t="shared" si="0"/>
        <v>26</v>
      </c>
      <c r="AC26" s="250">
        <v>466649.55999999994</v>
      </c>
      <c r="AD26" s="251">
        <v>4171</v>
      </c>
      <c r="AE26" s="247"/>
      <c r="AF26" s="247"/>
    </row>
    <row r="27" spans="1:32" ht="18" customHeight="1">
      <c r="A27" s="263">
        <v>8</v>
      </c>
      <c r="B27" s="264">
        <f t="shared" si="5"/>
        <v>8</v>
      </c>
      <c r="C27" s="272" t="s">
        <v>233</v>
      </c>
      <c r="D27" s="265">
        <v>0</v>
      </c>
      <c r="E27" s="265">
        <v>0</v>
      </c>
      <c r="F27" s="265">
        <v>0</v>
      </c>
      <c r="G27" s="265">
        <v>0</v>
      </c>
      <c r="H27" s="266">
        <f t="shared" si="6"/>
        <v>8</v>
      </c>
      <c r="I27" s="247"/>
      <c r="J27" s="247"/>
      <c r="K27" s="247"/>
      <c r="L27" s="270">
        <f t="shared" si="9"/>
        <v>18</v>
      </c>
      <c r="M27" s="273" t="s">
        <v>249</v>
      </c>
      <c r="N27" s="273"/>
      <c r="O27" s="257">
        <v>0</v>
      </c>
      <c r="P27" s="257">
        <v>0</v>
      </c>
      <c r="Q27" s="257">
        <v>0</v>
      </c>
      <c r="R27" s="257">
        <v>0</v>
      </c>
      <c r="S27" s="270">
        <f t="shared" si="1"/>
        <v>90</v>
      </c>
      <c r="T27" s="281" t="s">
        <v>250</v>
      </c>
      <c r="U27" s="257">
        <v>5480.9</v>
      </c>
      <c r="V27" s="466">
        <v>13812.44</v>
      </c>
      <c r="W27" s="657" t="s">
        <v>251</v>
      </c>
      <c r="X27" s="527"/>
      <c r="Y27" s="478" t="s">
        <v>252</v>
      </c>
      <c r="Z27" s="254" t="s">
        <v>253</v>
      </c>
      <c r="AA27" s="282"/>
      <c r="AB27" s="247">
        <f t="shared" si="0"/>
        <v>27</v>
      </c>
      <c r="AC27" s="250">
        <v>485465.42999999993</v>
      </c>
      <c r="AD27" s="251">
        <v>4339</v>
      </c>
      <c r="AE27" s="247"/>
      <c r="AF27" s="247"/>
    </row>
    <row r="28" spans="1:32" ht="18" customHeight="1">
      <c r="A28" s="263">
        <v>9</v>
      </c>
      <c r="B28" s="264">
        <f t="shared" si="5"/>
        <v>9</v>
      </c>
      <c r="C28" s="272" t="s">
        <v>235</v>
      </c>
      <c r="D28" s="265">
        <v>254.19</v>
      </c>
      <c r="E28" s="265">
        <v>415.8</v>
      </c>
      <c r="F28" s="265">
        <v>0</v>
      </c>
      <c r="G28" s="265">
        <v>0</v>
      </c>
      <c r="H28" s="266">
        <f t="shared" si="6"/>
        <v>9</v>
      </c>
      <c r="I28" s="247"/>
      <c r="J28" s="247"/>
      <c r="K28" s="247"/>
      <c r="L28" s="270">
        <f t="shared" si="9"/>
        <v>19</v>
      </c>
      <c r="M28" s="273" t="s">
        <v>254</v>
      </c>
      <c r="N28" s="273"/>
      <c r="O28" s="257">
        <v>1260.4000000000001</v>
      </c>
      <c r="P28" s="257">
        <v>2250.36</v>
      </c>
      <c r="Q28" s="257">
        <v>0</v>
      </c>
      <c r="R28" s="257">
        <v>0</v>
      </c>
      <c r="S28" s="270">
        <f t="shared" si="1"/>
        <v>91</v>
      </c>
      <c r="T28" s="256" t="s">
        <v>255</v>
      </c>
      <c r="U28" s="257">
        <v>6036.6799999999994</v>
      </c>
      <c r="V28" s="466">
        <v>9567.5299999999988</v>
      </c>
      <c r="W28" s="283">
        <v>122</v>
      </c>
      <c r="X28" s="284">
        <v>0</v>
      </c>
      <c r="Y28" s="284">
        <v>0</v>
      </c>
      <c r="Z28" s="284">
        <v>0</v>
      </c>
      <c r="AA28" s="285"/>
      <c r="AB28" s="247">
        <f t="shared" si="0"/>
        <v>28</v>
      </c>
      <c r="AC28" s="250">
        <v>505981.10999999993</v>
      </c>
      <c r="AD28" s="251">
        <v>4520</v>
      </c>
      <c r="AE28" s="247"/>
      <c r="AF28" s="247"/>
    </row>
    <row r="29" spans="1:32" ht="18" customHeight="1">
      <c r="A29" s="263">
        <v>10</v>
      </c>
      <c r="B29" s="264">
        <f t="shared" si="5"/>
        <v>10</v>
      </c>
      <c r="C29" s="272" t="s">
        <v>237</v>
      </c>
      <c r="D29" s="265">
        <v>136.08000000000001</v>
      </c>
      <c r="E29" s="265">
        <v>309.65999999999997</v>
      </c>
      <c r="F29" s="265">
        <v>0</v>
      </c>
      <c r="G29" s="265">
        <v>0</v>
      </c>
      <c r="H29" s="266">
        <f t="shared" si="6"/>
        <v>10</v>
      </c>
      <c r="I29" s="247"/>
      <c r="J29" s="247"/>
      <c r="K29" s="247"/>
      <c r="L29" s="270">
        <f t="shared" si="9"/>
        <v>20</v>
      </c>
      <c r="M29" s="273" t="s">
        <v>256</v>
      </c>
      <c r="N29" s="273"/>
      <c r="O29" s="257">
        <v>97.25</v>
      </c>
      <c r="P29" s="257">
        <v>248.5</v>
      </c>
      <c r="Q29" s="257">
        <v>0</v>
      </c>
      <c r="R29" s="257">
        <v>0</v>
      </c>
      <c r="S29" s="270">
        <f t="shared" si="1"/>
        <v>92</v>
      </c>
      <c r="T29" s="256" t="s">
        <v>257</v>
      </c>
      <c r="U29" s="257">
        <v>240.98</v>
      </c>
      <c r="V29" s="466">
        <v>354.77</v>
      </c>
      <c r="W29" s="283">
        <v>123</v>
      </c>
      <c r="X29" s="284">
        <v>0</v>
      </c>
      <c r="Y29" s="284">
        <v>0</v>
      </c>
      <c r="Z29" s="284">
        <v>0</v>
      </c>
      <c r="AA29" s="285"/>
      <c r="AB29" s="247">
        <f t="shared" si="0"/>
        <v>29</v>
      </c>
      <c r="AC29" s="250">
        <v>525493.93999999994</v>
      </c>
      <c r="AD29" s="251">
        <v>4692</v>
      </c>
      <c r="AE29" s="247"/>
      <c r="AF29" s="247"/>
    </row>
    <row r="30" spans="1:32" ht="18" customHeight="1">
      <c r="A30" s="263">
        <v>11</v>
      </c>
      <c r="B30" s="264">
        <f t="shared" si="5"/>
        <v>11</v>
      </c>
      <c r="C30" s="272" t="s">
        <v>238</v>
      </c>
      <c r="D30" s="265">
        <v>0</v>
      </c>
      <c r="E30" s="265">
        <v>0</v>
      </c>
      <c r="F30" s="265">
        <v>0</v>
      </c>
      <c r="G30" s="265">
        <v>0</v>
      </c>
      <c r="H30" s="266">
        <f t="shared" si="6"/>
        <v>11</v>
      </c>
      <c r="I30" s="247"/>
      <c r="J30" s="247"/>
      <c r="K30" s="247"/>
      <c r="L30" s="270">
        <f t="shared" si="9"/>
        <v>21</v>
      </c>
      <c r="M30" s="273" t="s">
        <v>258</v>
      </c>
      <c r="N30" s="273"/>
      <c r="O30" s="257">
        <v>122.61</v>
      </c>
      <c r="P30" s="257">
        <v>261.39</v>
      </c>
      <c r="Q30" s="257">
        <v>0</v>
      </c>
      <c r="R30" s="257">
        <v>0</v>
      </c>
      <c r="S30" s="270">
        <f t="shared" si="1"/>
        <v>93</v>
      </c>
      <c r="T30" s="256" t="s">
        <v>259</v>
      </c>
      <c r="U30" s="257">
        <v>0</v>
      </c>
      <c r="V30" s="466">
        <v>0</v>
      </c>
      <c r="W30" s="283">
        <v>124</v>
      </c>
      <c r="X30" s="284">
        <v>0</v>
      </c>
      <c r="Y30" s="284">
        <v>0</v>
      </c>
      <c r="Z30" s="284">
        <v>0</v>
      </c>
      <c r="AA30" s="285"/>
      <c r="AB30" s="247">
        <f t="shared" si="0"/>
        <v>30</v>
      </c>
      <c r="AC30" s="250">
        <v>544466.62</v>
      </c>
      <c r="AD30" s="251">
        <v>4861</v>
      </c>
      <c r="AE30" s="247"/>
      <c r="AF30" s="247"/>
    </row>
    <row r="31" spans="1:32" ht="18" customHeight="1">
      <c r="A31" s="263"/>
      <c r="B31" s="264" t="str">
        <f t="shared" si="5"/>
        <v xml:space="preserve"> </v>
      </c>
      <c r="C31" s="272" t="s">
        <v>260</v>
      </c>
      <c r="D31" s="265">
        <v>0</v>
      </c>
      <c r="E31" s="265">
        <v>0</v>
      </c>
      <c r="F31" s="265">
        <v>0</v>
      </c>
      <c r="G31" s="265">
        <v>0</v>
      </c>
      <c r="H31" s="266" t="str">
        <f t="shared" si="6"/>
        <v xml:space="preserve"> </v>
      </c>
      <c r="I31" s="247"/>
      <c r="J31" s="247"/>
      <c r="K31" s="247"/>
      <c r="L31" s="270">
        <f t="shared" si="9"/>
        <v>22</v>
      </c>
      <c r="M31" s="273" t="s">
        <v>261</v>
      </c>
      <c r="N31" s="273"/>
      <c r="O31" s="257">
        <v>0</v>
      </c>
      <c r="P31" s="257">
        <v>0</v>
      </c>
      <c r="Q31" s="257">
        <v>0</v>
      </c>
      <c r="R31" s="257">
        <v>0</v>
      </c>
      <c r="S31" s="253">
        <f t="shared" si="1"/>
        <v>94</v>
      </c>
      <c r="T31" s="256" t="s">
        <v>218</v>
      </c>
      <c r="U31" s="257">
        <f t="shared" ref="U31:V31" si="12">SUM(U24:U30)</f>
        <v>15303.029999999999</v>
      </c>
      <c r="V31" s="466">
        <f t="shared" si="12"/>
        <v>34953.699999999997</v>
      </c>
      <c r="W31" s="283">
        <v>125</v>
      </c>
      <c r="X31" s="284">
        <v>0</v>
      </c>
      <c r="Y31" s="284">
        <v>0</v>
      </c>
      <c r="Z31" s="284">
        <v>0</v>
      </c>
      <c r="AA31" s="285"/>
      <c r="AB31" s="247">
        <f t="shared" si="0"/>
        <v>31</v>
      </c>
      <c r="AC31" s="250">
        <v>544466.62</v>
      </c>
      <c r="AD31" s="251">
        <v>4861</v>
      </c>
      <c r="AE31" s="247"/>
      <c r="AF31" s="247"/>
    </row>
    <row r="32" spans="1:32" ht="18" customHeight="1">
      <c r="A32" s="263"/>
      <c r="B32" s="264" t="str">
        <f t="shared" si="5"/>
        <v xml:space="preserve"> </v>
      </c>
      <c r="C32" s="272" t="s">
        <v>262</v>
      </c>
      <c r="D32" s="265">
        <v>0</v>
      </c>
      <c r="E32" s="265">
        <v>0</v>
      </c>
      <c r="F32" s="265">
        <v>0</v>
      </c>
      <c r="G32" s="265">
        <v>0</v>
      </c>
      <c r="H32" s="266" t="str">
        <f t="shared" si="6"/>
        <v xml:space="preserve"> </v>
      </c>
      <c r="I32" s="247"/>
      <c r="J32" s="247"/>
      <c r="K32" s="247"/>
      <c r="L32" s="270">
        <f t="shared" si="9"/>
        <v>23</v>
      </c>
      <c r="M32" s="273" t="s">
        <v>263</v>
      </c>
      <c r="N32" s="273"/>
      <c r="O32" s="257">
        <v>1122.75</v>
      </c>
      <c r="P32" s="257">
        <v>1122.75</v>
      </c>
      <c r="Q32" s="257">
        <v>0</v>
      </c>
      <c r="R32" s="257">
        <v>0</v>
      </c>
      <c r="S32" s="253">
        <f t="shared" si="1"/>
        <v>95</v>
      </c>
      <c r="T32" s="256"/>
      <c r="U32" s="257"/>
      <c r="V32" s="466"/>
      <c r="W32" s="283">
        <v>126</v>
      </c>
      <c r="X32" s="284">
        <v>0</v>
      </c>
      <c r="Y32" s="284">
        <v>0</v>
      </c>
      <c r="Z32" s="284">
        <v>0</v>
      </c>
      <c r="AA32" s="285"/>
      <c r="AB32" s="247"/>
      <c r="AC32" s="251"/>
      <c r="AD32" s="251"/>
      <c r="AE32" s="247"/>
      <c r="AF32" s="247"/>
    </row>
    <row r="33" spans="1:32" ht="18" customHeight="1">
      <c r="A33" s="263"/>
      <c r="B33" s="264" t="str">
        <f t="shared" si="5"/>
        <v xml:space="preserve"> </v>
      </c>
      <c r="C33" s="272" t="s">
        <v>264</v>
      </c>
      <c r="D33" s="265">
        <v>0</v>
      </c>
      <c r="E33" s="265">
        <v>0</v>
      </c>
      <c r="F33" s="265">
        <v>0</v>
      </c>
      <c r="G33" s="265">
        <v>0</v>
      </c>
      <c r="H33" s="266" t="str">
        <f t="shared" si="6"/>
        <v xml:space="preserve"> </v>
      </c>
      <c r="I33" s="247"/>
      <c r="J33" s="247"/>
      <c r="K33" s="247"/>
      <c r="L33" s="270">
        <f t="shared" si="9"/>
        <v>24</v>
      </c>
      <c r="M33" s="273" t="s">
        <v>265</v>
      </c>
      <c r="N33" s="273"/>
      <c r="O33" s="257">
        <v>0</v>
      </c>
      <c r="P33" s="257">
        <v>0</v>
      </c>
      <c r="Q33" s="257">
        <v>0</v>
      </c>
      <c r="R33" s="257">
        <v>0</v>
      </c>
      <c r="S33" s="253">
        <f t="shared" si="1"/>
        <v>96</v>
      </c>
      <c r="T33" s="256"/>
      <c r="U33" s="257"/>
      <c r="V33" s="466"/>
      <c r="W33" s="283">
        <v>127</v>
      </c>
      <c r="X33" s="284">
        <v>0</v>
      </c>
      <c r="Y33" s="284">
        <v>0</v>
      </c>
      <c r="Z33" s="284">
        <v>0</v>
      </c>
      <c r="AA33" s="285"/>
      <c r="AB33" s="247"/>
      <c r="AC33" s="251"/>
      <c r="AD33" s="251"/>
      <c r="AE33" s="247"/>
      <c r="AF33" s="247"/>
    </row>
    <row r="34" spans="1:32" ht="18" customHeight="1">
      <c r="A34" s="263"/>
      <c r="B34" s="264" t="str">
        <f t="shared" si="5"/>
        <v xml:space="preserve"> </v>
      </c>
      <c r="C34" s="272" t="s">
        <v>266</v>
      </c>
      <c r="D34" s="265">
        <v>0</v>
      </c>
      <c r="E34" s="265">
        <v>0</v>
      </c>
      <c r="F34" s="265">
        <v>0</v>
      </c>
      <c r="G34" s="265">
        <v>0</v>
      </c>
      <c r="H34" s="266" t="str">
        <f t="shared" si="6"/>
        <v xml:space="preserve"> </v>
      </c>
      <c r="I34" s="247"/>
      <c r="J34" s="247"/>
      <c r="K34" s="247"/>
      <c r="L34" s="270">
        <f t="shared" si="9"/>
        <v>25</v>
      </c>
      <c r="M34" s="273" t="s">
        <v>267</v>
      </c>
      <c r="N34" s="273"/>
      <c r="O34" s="257">
        <v>897.75</v>
      </c>
      <c r="P34" s="257">
        <v>1275.75</v>
      </c>
      <c r="Q34" s="257">
        <v>0</v>
      </c>
      <c r="R34" s="257">
        <v>0</v>
      </c>
      <c r="S34" s="253">
        <f t="shared" si="1"/>
        <v>97</v>
      </c>
      <c r="T34" s="256"/>
      <c r="U34" s="257"/>
      <c r="V34" s="466"/>
      <c r="W34" s="283">
        <v>128</v>
      </c>
      <c r="X34" s="256"/>
      <c r="Y34" s="286"/>
      <c r="Z34" s="256"/>
      <c r="AA34" s="255"/>
      <c r="AB34" s="247"/>
      <c r="AC34" s="287">
        <v>249923.9</v>
      </c>
      <c r="AD34" s="288">
        <v>2204</v>
      </c>
      <c r="AE34" s="247"/>
      <c r="AF34" s="247"/>
    </row>
    <row r="35" spans="1:32" ht="18" customHeight="1">
      <c r="A35" s="263">
        <v>87</v>
      </c>
      <c r="B35" s="264">
        <f t="shared" si="5"/>
        <v>87</v>
      </c>
      <c r="C35" s="289" t="s">
        <v>268</v>
      </c>
      <c r="D35" s="265">
        <v>216.19</v>
      </c>
      <c r="E35" s="265">
        <v>774.77</v>
      </c>
      <c r="F35" s="265">
        <v>0</v>
      </c>
      <c r="G35" s="265">
        <v>0</v>
      </c>
      <c r="H35" s="266">
        <f t="shared" si="6"/>
        <v>87</v>
      </c>
      <c r="I35" s="247"/>
      <c r="J35" s="247"/>
      <c r="K35" s="247"/>
      <c r="L35" s="270">
        <f t="shared" si="9"/>
        <v>26</v>
      </c>
      <c r="M35" s="273" t="s">
        <v>269</v>
      </c>
      <c r="N35" s="273"/>
      <c r="O35" s="257">
        <v>850</v>
      </c>
      <c r="P35" s="257">
        <v>2350</v>
      </c>
      <c r="Q35" s="257">
        <v>0</v>
      </c>
      <c r="R35" s="257">
        <v>0</v>
      </c>
      <c r="S35" s="253">
        <f t="shared" si="1"/>
        <v>98</v>
      </c>
      <c r="T35" s="277"/>
      <c r="U35" s="278"/>
      <c r="V35" s="474"/>
      <c r="W35" s="283">
        <v>129</v>
      </c>
      <c r="X35" s="256"/>
      <c r="Y35" s="290"/>
      <c r="Z35" s="256"/>
      <c r="AA35" s="255"/>
      <c r="AB35" s="247"/>
      <c r="AC35" s="658" t="s">
        <v>270</v>
      </c>
      <c r="AD35" s="658" t="s">
        <v>271</v>
      </c>
      <c r="AE35" s="247"/>
      <c r="AF35" s="247"/>
    </row>
    <row r="36" spans="1:32" ht="18" customHeight="1">
      <c r="A36" s="263"/>
      <c r="B36" s="264" t="str">
        <f t="shared" si="5"/>
        <v xml:space="preserve"> </v>
      </c>
      <c r="C36" s="289" t="s">
        <v>272</v>
      </c>
      <c r="D36" s="265">
        <v>216.19</v>
      </c>
      <c r="E36" s="265">
        <v>738.97</v>
      </c>
      <c r="F36" s="265">
        <v>0</v>
      </c>
      <c r="G36" s="265">
        <v>0</v>
      </c>
      <c r="H36" s="266" t="str">
        <f t="shared" si="6"/>
        <v xml:space="preserve"> </v>
      </c>
      <c r="I36" s="247"/>
      <c r="J36" s="247"/>
      <c r="K36" s="247"/>
      <c r="L36" s="270">
        <f t="shared" si="9"/>
        <v>27</v>
      </c>
      <c r="M36" s="273" t="s">
        <v>273</v>
      </c>
      <c r="N36" s="273"/>
      <c r="O36" s="257">
        <v>585</v>
      </c>
      <c r="P36" s="257">
        <v>745</v>
      </c>
      <c r="Q36" s="257">
        <v>0</v>
      </c>
      <c r="R36" s="257">
        <v>0</v>
      </c>
      <c r="S36" s="479"/>
      <c r="T36" s="255"/>
      <c r="U36" s="255"/>
      <c r="V36" s="255"/>
      <c r="W36" s="255"/>
      <c r="X36" s="255"/>
      <c r="Y36" s="255"/>
      <c r="Z36" s="480"/>
      <c r="AA36" s="255"/>
      <c r="AB36" s="247"/>
      <c r="AC36" s="559"/>
      <c r="AD36" s="559"/>
      <c r="AE36" s="247"/>
      <c r="AF36" s="247"/>
    </row>
    <row r="37" spans="1:32" ht="18" customHeight="1">
      <c r="A37" s="263"/>
      <c r="B37" s="264" t="str">
        <f t="shared" si="5"/>
        <v xml:space="preserve"> </v>
      </c>
      <c r="C37" s="289" t="s">
        <v>274</v>
      </c>
      <c r="D37" s="265">
        <v>0</v>
      </c>
      <c r="E37" s="265">
        <v>0</v>
      </c>
      <c r="F37" s="265">
        <v>0</v>
      </c>
      <c r="G37" s="265">
        <v>0</v>
      </c>
      <c r="H37" s="266" t="str">
        <f t="shared" si="6"/>
        <v xml:space="preserve"> </v>
      </c>
      <c r="I37" s="247"/>
      <c r="J37" s="247"/>
      <c r="K37" s="247"/>
      <c r="L37" s="270">
        <f t="shared" si="9"/>
        <v>28</v>
      </c>
      <c r="M37" s="273" t="s">
        <v>275</v>
      </c>
      <c r="N37" s="273"/>
      <c r="O37" s="257">
        <v>236.9</v>
      </c>
      <c r="P37" s="257">
        <v>635.4</v>
      </c>
      <c r="Q37" s="257">
        <v>0</v>
      </c>
      <c r="R37" s="257">
        <v>0</v>
      </c>
      <c r="S37" s="479"/>
      <c r="T37" s="255"/>
      <c r="U37" s="255"/>
      <c r="V37" s="255"/>
      <c r="W37" s="255"/>
      <c r="X37" s="255"/>
      <c r="Y37" s="255"/>
      <c r="Z37" s="480"/>
      <c r="AA37" s="255"/>
      <c r="AB37" s="247"/>
      <c r="AC37" s="559"/>
      <c r="AD37" s="559"/>
      <c r="AE37" s="247"/>
      <c r="AF37" s="247"/>
    </row>
    <row r="38" spans="1:32" ht="18" customHeight="1">
      <c r="A38" s="263"/>
      <c r="B38" s="264" t="str">
        <f t="shared" si="5"/>
        <v xml:space="preserve"> </v>
      </c>
      <c r="C38" s="289" t="s">
        <v>276</v>
      </c>
      <c r="D38" s="265">
        <v>0</v>
      </c>
      <c r="E38" s="265">
        <v>0</v>
      </c>
      <c r="F38" s="265">
        <v>0</v>
      </c>
      <c r="G38" s="265">
        <v>0</v>
      </c>
      <c r="H38" s="266" t="str">
        <f t="shared" si="6"/>
        <v xml:space="preserve"> </v>
      </c>
      <c r="I38" s="247"/>
      <c r="J38" s="247"/>
      <c r="K38" s="247"/>
      <c r="L38" s="270">
        <f t="shared" si="9"/>
        <v>29</v>
      </c>
      <c r="M38" s="273" t="s">
        <v>277</v>
      </c>
      <c r="N38" s="273"/>
      <c r="O38" s="257">
        <v>0</v>
      </c>
      <c r="P38" s="257">
        <v>0</v>
      </c>
      <c r="Q38" s="257">
        <v>0</v>
      </c>
      <c r="R38" s="257">
        <v>0</v>
      </c>
      <c r="S38" s="479"/>
      <c r="T38" s="255"/>
      <c r="U38" s="255"/>
      <c r="V38" s="255"/>
      <c r="W38" s="282" t="s">
        <v>278</v>
      </c>
      <c r="X38" s="282" t="s">
        <v>279</v>
      </c>
      <c r="Y38" s="255"/>
      <c r="Z38" s="480"/>
      <c r="AA38" s="291"/>
      <c r="AB38" s="247"/>
      <c r="AC38" s="251"/>
      <c r="AD38" s="251"/>
      <c r="AE38" s="247"/>
      <c r="AF38" s="247"/>
    </row>
    <row r="39" spans="1:32" ht="18" customHeight="1">
      <c r="A39" s="263"/>
      <c r="B39" s="264" t="str">
        <f t="shared" si="5"/>
        <v xml:space="preserve"> </v>
      </c>
      <c r="C39" s="289" t="s">
        <v>280</v>
      </c>
      <c r="D39" s="265">
        <v>0</v>
      </c>
      <c r="E39" s="265">
        <v>0</v>
      </c>
      <c r="F39" s="265">
        <v>0</v>
      </c>
      <c r="G39" s="265">
        <v>0</v>
      </c>
      <c r="H39" s="266" t="str">
        <f t="shared" si="6"/>
        <v xml:space="preserve"> </v>
      </c>
      <c r="I39" s="247"/>
      <c r="J39" s="247"/>
      <c r="K39" s="247"/>
      <c r="L39" s="270">
        <f t="shared" si="9"/>
        <v>30</v>
      </c>
      <c r="M39" s="273" t="s">
        <v>281</v>
      </c>
      <c r="N39" s="273"/>
      <c r="O39" s="257">
        <v>0</v>
      </c>
      <c r="P39" s="257">
        <v>0</v>
      </c>
      <c r="Q39" s="257">
        <v>0</v>
      </c>
      <c r="R39" s="257">
        <v>0</v>
      </c>
      <c r="S39" s="479"/>
      <c r="T39" s="292">
        <v>99</v>
      </c>
      <c r="U39" s="659" t="s">
        <v>282</v>
      </c>
      <c r="V39" s="527"/>
      <c r="W39" s="293">
        <v>0</v>
      </c>
      <c r="X39" s="293">
        <v>0</v>
      </c>
      <c r="Y39" s="255"/>
      <c r="Z39" s="480"/>
      <c r="AA39" s="291"/>
      <c r="AB39" s="247"/>
      <c r="AC39" s="251"/>
      <c r="AD39" s="251"/>
      <c r="AE39" s="247"/>
      <c r="AF39" s="247"/>
    </row>
    <row r="40" spans="1:32" ht="31.5" customHeight="1">
      <c r="A40" s="263"/>
      <c r="B40" s="264" t="str">
        <f t="shared" si="5"/>
        <v xml:space="preserve"> </v>
      </c>
      <c r="C40" s="289" t="s">
        <v>283</v>
      </c>
      <c r="D40" s="265">
        <v>0</v>
      </c>
      <c r="E40" s="265">
        <v>0</v>
      </c>
      <c r="F40" s="265">
        <v>0</v>
      </c>
      <c r="G40" s="265">
        <v>0</v>
      </c>
      <c r="H40" s="266" t="str">
        <f t="shared" si="6"/>
        <v xml:space="preserve"> </v>
      </c>
      <c r="I40" s="247"/>
      <c r="J40" s="247"/>
      <c r="K40" s="247"/>
      <c r="L40" s="270">
        <f t="shared" si="9"/>
        <v>31</v>
      </c>
      <c r="M40" s="273" t="s">
        <v>284</v>
      </c>
      <c r="N40" s="273"/>
      <c r="O40" s="257">
        <v>0</v>
      </c>
      <c r="P40" s="257">
        <v>0</v>
      </c>
      <c r="Q40" s="257">
        <v>0</v>
      </c>
      <c r="R40" s="257">
        <v>0</v>
      </c>
      <c r="S40" s="479"/>
      <c r="T40" s="292">
        <f t="shared" ref="T40:T56" si="13">T39+1</f>
        <v>100</v>
      </c>
      <c r="U40" s="659" t="s">
        <v>285</v>
      </c>
      <c r="V40" s="527"/>
      <c r="W40" s="293">
        <v>0</v>
      </c>
      <c r="X40" s="293">
        <v>0</v>
      </c>
      <c r="Y40" s="255"/>
      <c r="Z40" s="480"/>
      <c r="AA40" s="291"/>
      <c r="AB40" s="247"/>
      <c r="AC40" s="287"/>
      <c r="AD40" s="251"/>
      <c r="AE40" s="247"/>
      <c r="AF40" s="247"/>
    </row>
    <row r="41" spans="1:32" ht="18" customHeight="1">
      <c r="A41" s="263">
        <v>60</v>
      </c>
      <c r="B41" s="264">
        <f t="shared" si="5"/>
        <v>60</v>
      </c>
      <c r="C41" s="289" t="s">
        <v>286</v>
      </c>
      <c r="D41" s="265">
        <v>0</v>
      </c>
      <c r="E41" s="265">
        <v>0</v>
      </c>
      <c r="F41" s="265">
        <v>0</v>
      </c>
      <c r="G41" s="265">
        <v>0</v>
      </c>
      <c r="H41" s="266">
        <f t="shared" si="6"/>
        <v>60</v>
      </c>
      <c r="I41" s="247"/>
      <c r="J41" s="247"/>
      <c r="K41" s="247"/>
      <c r="L41" s="270">
        <f t="shared" si="9"/>
        <v>32</v>
      </c>
      <c r="M41" s="273" t="s">
        <v>287</v>
      </c>
      <c r="N41" s="273"/>
      <c r="O41" s="257">
        <v>42.32</v>
      </c>
      <c r="P41" s="257">
        <v>105.8</v>
      </c>
      <c r="Q41" s="257">
        <v>0</v>
      </c>
      <c r="R41" s="257">
        <v>0</v>
      </c>
      <c r="S41" s="479"/>
      <c r="T41" s="292">
        <f t="shared" si="13"/>
        <v>101</v>
      </c>
      <c r="U41" s="659" t="s">
        <v>288</v>
      </c>
      <c r="V41" s="527"/>
      <c r="W41" s="293">
        <v>0</v>
      </c>
      <c r="X41" s="293">
        <v>0</v>
      </c>
      <c r="Y41" s="255"/>
      <c r="Z41" s="480"/>
      <c r="AA41" s="291"/>
      <c r="AB41" s="247"/>
      <c r="AC41" s="251"/>
      <c r="AD41" s="251"/>
      <c r="AE41" s="247"/>
      <c r="AF41" s="247"/>
    </row>
    <row r="42" spans="1:32" ht="18" customHeight="1">
      <c r="A42" s="263"/>
      <c r="B42" s="264" t="str">
        <f t="shared" si="5"/>
        <v xml:space="preserve"> </v>
      </c>
      <c r="C42" s="289" t="s">
        <v>289</v>
      </c>
      <c r="D42" s="265">
        <v>216.19</v>
      </c>
      <c r="E42" s="265">
        <v>738.97</v>
      </c>
      <c r="F42" s="265">
        <v>0</v>
      </c>
      <c r="G42" s="265">
        <v>0</v>
      </c>
      <c r="H42" s="266" t="str">
        <f t="shared" si="6"/>
        <v xml:space="preserve"> </v>
      </c>
      <c r="I42" s="247"/>
      <c r="J42" s="247"/>
      <c r="K42" s="247"/>
      <c r="L42" s="270">
        <f t="shared" si="9"/>
        <v>33</v>
      </c>
      <c r="M42" s="273" t="s">
        <v>290</v>
      </c>
      <c r="N42" s="273"/>
      <c r="O42" s="257">
        <v>0</v>
      </c>
      <c r="P42" s="257">
        <v>0</v>
      </c>
      <c r="Q42" s="257">
        <v>0</v>
      </c>
      <c r="R42" s="257">
        <v>0</v>
      </c>
      <c r="S42" s="479"/>
      <c r="T42" s="292">
        <f t="shared" si="13"/>
        <v>102</v>
      </c>
      <c r="U42" s="659" t="s">
        <v>291</v>
      </c>
      <c r="V42" s="527"/>
      <c r="W42" s="293">
        <v>222</v>
      </c>
      <c r="X42" s="293">
        <v>414</v>
      </c>
      <c r="Y42" s="294"/>
      <c r="Z42" s="481"/>
      <c r="AA42" s="295"/>
      <c r="AB42" s="247"/>
      <c r="AC42" s="251"/>
      <c r="AD42" s="251"/>
      <c r="AE42" s="247"/>
      <c r="AF42" s="247"/>
    </row>
    <row r="43" spans="1:32" ht="18" customHeight="1">
      <c r="A43" s="263"/>
      <c r="B43" s="264" t="str">
        <f t="shared" si="5"/>
        <v xml:space="preserve"> </v>
      </c>
      <c r="C43" s="289" t="s">
        <v>292</v>
      </c>
      <c r="D43" s="265">
        <v>0</v>
      </c>
      <c r="E43" s="265">
        <v>35.800000000000068</v>
      </c>
      <c r="F43" s="265">
        <v>0</v>
      </c>
      <c r="G43" s="265">
        <v>0</v>
      </c>
      <c r="H43" s="266" t="str">
        <f t="shared" si="6"/>
        <v xml:space="preserve"> </v>
      </c>
      <c r="I43" s="247"/>
      <c r="J43" s="247"/>
      <c r="K43" s="247"/>
      <c r="L43" s="270">
        <f t="shared" si="9"/>
        <v>34</v>
      </c>
      <c r="M43" s="273" t="s">
        <v>293</v>
      </c>
      <c r="N43" s="273"/>
      <c r="O43" s="257">
        <v>0</v>
      </c>
      <c r="P43" s="257">
        <v>0</v>
      </c>
      <c r="Q43" s="257">
        <v>0</v>
      </c>
      <c r="R43" s="257">
        <v>0</v>
      </c>
      <c r="S43" s="479"/>
      <c r="T43" s="292">
        <f t="shared" si="13"/>
        <v>103</v>
      </c>
      <c r="U43" s="659" t="s">
        <v>294</v>
      </c>
      <c r="V43" s="527"/>
      <c r="W43" s="293">
        <v>0</v>
      </c>
      <c r="X43" s="293">
        <v>0</v>
      </c>
      <c r="Y43" s="294"/>
      <c r="Z43" s="481"/>
      <c r="AA43" s="295"/>
      <c r="AB43" s="247"/>
      <c r="AC43" s="251"/>
      <c r="AD43" s="251"/>
      <c r="AE43" s="247"/>
      <c r="AF43" s="247"/>
    </row>
    <row r="44" spans="1:32" ht="18" customHeight="1">
      <c r="A44" s="263"/>
      <c r="B44" s="264" t="str">
        <f t="shared" si="5"/>
        <v xml:space="preserve"> </v>
      </c>
      <c r="C44" s="246" t="s">
        <v>295</v>
      </c>
      <c r="D44" s="265">
        <v>0</v>
      </c>
      <c r="E44" s="265">
        <v>0</v>
      </c>
      <c r="F44" s="265">
        <v>0</v>
      </c>
      <c r="G44" s="265">
        <v>0</v>
      </c>
      <c r="H44" s="266" t="str">
        <f t="shared" si="6"/>
        <v xml:space="preserve"> </v>
      </c>
      <c r="I44" s="247"/>
      <c r="J44" s="247"/>
      <c r="K44" s="247"/>
      <c r="L44" s="270">
        <f t="shared" si="9"/>
        <v>35</v>
      </c>
      <c r="M44" s="273" t="s">
        <v>296</v>
      </c>
      <c r="N44" s="273"/>
      <c r="O44" s="257">
        <v>0</v>
      </c>
      <c r="P44" s="257">
        <v>10</v>
      </c>
      <c r="Q44" s="257">
        <v>0</v>
      </c>
      <c r="R44" s="257">
        <v>0</v>
      </c>
      <c r="S44" s="479"/>
      <c r="T44" s="292">
        <f t="shared" si="13"/>
        <v>104</v>
      </c>
      <c r="U44" s="659" t="s">
        <v>297</v>
      </c>
      <c r="V44" s="527"/>
      <c r="W44" s="293">
        <v>24</v>
      </c>
      <c r="X44" s="293">
        <v>78</v>
      </c>
      <c r="Y44" s="255"/>
      <c r="Z44" s="480"/>
      <c r="AA44" s="291"/>
      <c r="AB44" s="247"/>
      <c r="AC44" s="251"/>
      <c r="AD44" s="251"/>
      <c r="AE44" s="247"/>
      <c r="AF44" s="247"/>
    </row>
    <row r="45" spans="1:32" ht="18" customHeight="1">
      <c r="A45" s="263">
        <v>88</v>
      </c>
      <c r="B45" s="264">
        <f t="shared" si="5"/>
        <v>88</v>
      </c>
      <c r="C45" s="289" t="s">
        <v>298</v>
      </c>
      <c r="D45" s="265">
        <v>0</v>
      </c>
      <c r="E45" s="265">
        <v>0</v>
      </c>
      <c r="F45" s="265">
        <v>0</v>
      </c>
      <c r="G45" s="265">
        <v>0</v>
      </c>
      <c r="H45" s="266">
        <f t="shared" si="6"/>
        <v>88</v>
      </c>
      <c r="I45" s="247"/>
      <c r="J45" s="247"/>
      <c r="K45" s="247"/>
      <c r="L45" s="270">
        <f t="shared" si="9"/>
        <v>36</v>
      </c>
      <c r="M45" s="273" t="s">
        <v>299</v>
      </c>
      <c r="N45" s="273"/>
      <c r="O45" s="257">
        <v>0</v>
      </c>
      <c r="P45" s="257">
        <v>0</v>
      </c>
      <c r="Q45" s="257">
        <v>0</v>
      </c>
      <c r="R45" s="257">
        <v>0</v>
      </c>
      <c r="S45" s="479"/>
      <c r="T45" s="292">
        <f t="shared" si="13"/>
        <v>105</v>
      </c>
      <c r="U45" s="660" t="s">
        <v>300</v>
      </c>
      <c r="V45" s="518"/>
      <c r="W45" s="293">
        <v>0</v>
      </c>
      <c r="X45" s="293">
        <v>0</v>
      </c>
      <c r="Y45" s="255"/>
      <c r="Z45" s="480"/>
      <c r="AA45" s="296"/>
      <c r="AB45" s="247"/>
      <c r="AC45" s="251"/>
      <c r="AD45" s="251"/>
      <c r="AE45" s="247"/>
      <c r="AF45" s="247"/>
    </row>
    <row r="46" spans="1:32" ht="18" customHeight="1">
      <c r="A46" s="263"/>
      <c r="B46" s="264" t="str">
        <f t="shared" si="5"/>
        <v xml:space="preserve"> </v>
      </c>
      <c r="C46" s="272" t="s">
        <v>301</v>
      </c>
      <c r="D46" s="265">
        <v>13966.73</v>
      </c>
      <c r="E46" s="265">
        <v>31620.13</v>
      </c>
      <c r="F46" s="265">
        <v>0</v>
      </c>
      <c r="G46" s="265">
        <v>0</v>
      </c>
      <c r="H46" s="266" t="str">
        <f t="shared" si="6"/>
        <v xml:space="preserve"> </v>
      </c>
      <c r="I46" s="247"/>
      <c r="J46" s="247"/>
      <c r="K46" s="247"/>
      <c r="L46" s="270">
        <f t="shared" si="9"/>
        <v>37</v>
      </c>
      <c r="M46" s="273" t="s">
        <v>302</v>
      </c>
      <c r="N46" s="273"/>
      <c r="O46" s="257">
        <v>11.64</v>
      </c>
      <c r="P46" s="257">
        <v>29.09</v>
      </c>
      <c r="Q46" s="257">
        <v>0</v>
      </c>
      <c r="R46" s="257">
        <v>0</v>
      </c>
      <c r="S46" s="479"/>
      <c r="T46" s="292">
        <f t="shared" si="13"/>
        <v>106</v>
      </c>
      <c r="U46" s="659" t="s">
        <v>303</v>
      </c>
      <c r="V46" s="527"/>
      <c r="W46" s="293">
        <v>246</v>
      </c>
      <c r="X46" s="293">
        <v>492</v>
      </c>
      <c r="Y46" s="255"/>
      <c r="Z46" s="480"/>
      <c r="AA46" s="296"/>
      <c r="AB46" s="247"/>
      <c r="AC46" s="251"/>
      <c r="AD46" s="251"/>
      <c r="AE46" s="247"/>
      <c r="AF46" s="247"/>
    </row>
    <row r="47" spans="1:32" ht="18" customHeight="1">
      <c r="A47" s="263">
        <v>89</v>
      </c>
      <c r="B47" s="264">
        <f t="shared" si="5"/>
        <v>89</v>
      </c>
      <c r="C47" s="289" t="s">
        <v>304</v>
      </c>
      <c r="D47" s="265">
        <v>2657.82</v>
      </c>
      <c r="E47" s="265">
        <v>8806.43</v>
      </c>
      <c r="F47" s="265">
        <v>0</v>
      </c>
      <c r="G47" s="265">
        <v>0</v>
      </c>
      <c r="H47" s="266">
        <f t="shared" si="6"/>
        <v>89</v>
      </c>
      <c r="I47" s="247"/>
      <c r="J47" s="247"/>
      <c r="K47" s="247"/>
      <c r="L47" s="270">
        <f t="shared" si="9"/>
        <v>38</v>
      </c>
      <c r="M47" s="273" t="s">
        <v>305</v>
      </c>
      <c r="N47" s="273"/>
      <c r="O47" s="257">
        <v>9.9499999999999993</v>
      </c>
      <c r="P47" s="257">
        <v>29.849999999999998</v>
      </c>
      <c r="Q47" s="257">
        <v>0</v>
      </c>
      <c r="R47" s="257">
        <v>0</v>
      </c>
      <c r="S47" s="479"/>
      <c r="T47" s="292">
        <f t="shared" si="13"/>
        <v>107</v>
      </c>
      <c r="U47" s="661" t="s">
        <v>306</v>
      </c>
      <c r="V47" s="514"/>
      <c r="W47" s="293">
        <v>288</v>
      </c>
      <c r="X47" s="293">
        <v>535</v>
      </c>
      <c r="Y47" s="255"/>
      <c r="Z47" s="480"/>
      <c r="AA47" s="255"/>
      <c r="AB47" s="247"/>
      <c r="AC47" s="251"/>
      <c r="AD47" s="251"/>
      <c r="AE47" s="247"/>
      <c r="AF47" s="247"/>
    </row>
    <row r="48" spans="1:32" ht="18" customHeight="1">
      <c r="A48" s="263">
        <v>90</v>
      </c>
      <c r="B48" s="264">
        <f t="shared" si="5"/>
        <v>90</v>
      </c>
      <c r="C48" s="289" t="s">
        <v>250</v>
      </c>
      <c r="D48" s="265">
        <v>5480.9</v>
      </c>
      <c r="E48" s="265">
        <v>13812.44</v>
      </c>
      <c r="F48" s="265">
        <v>0</v>
      </c>
      <c r="G48" s="265">
        <v>0</v>
      </c>
      <c r="H48" s="266">
        <f t="shared" si="6"/>
        <v>90</v>
      </c>
      <c r="I48" s="247"/>
      <c r="J48" s="247"/>
      <c r="K48" s="247"/>
      <c r="L48" s="270">
        <f t="shared" si="9"/>
        <v>39</v>
      </c>
      <c r="M48" s="273" t="s">
        <v>307</v>
      </c>
      <c r="N48" s="273"/>
      <c r="O48" s="257">
        <v>0</v>
      </c>
      <c r="P48" s="257">
        <v>0</v>
      </c>
      <c r="Q48" s="257">
        <v>0</v>
      </c>
      <c r="R48" s="257">
        <v>0</v>
      </c>
      <c r="S48" s="479"/>
      <c r="T48" s="292">
        <f t="shared" si="13"/>
        <v>108</v>
      </c>
      <c r="U48" s="660" t="s">
        <v>308</v>
      </c>
      <c r="V48" s="518"/>
      <c r="W48" s="293">
        <v>0</v>
      </c>
      <c r="X48" s="293">
        <v>0</v>
      </c>
      <c r="Y48" s="255"/>
      <c r="Z48" s="480"/>
      <c r="AA48" s="255"/>
      <c r="AB48" s="247"/>
      <c r="AC48" s="251"/>
      <c r="AD48" s="251"/>
      <c r="AE48" s="247"/>
      <c r="AF48" s="247"/>
    </row>
    <row r="49" spans="1:32" ht="18" customHeight="1">
      <c r="A49" s="263">
        <v>91</v>
      </c>
      <c r="B49" s="264">
        <f t="shared" si="5"/>
        <v>91</v>
      </c>
      <c r="C49" s="289" t="s">
        <v>309</v>
      </c>
      <c r="D49" s="265">
        <v>5587.03</v>
      </c>
      <c r="E49" s="265">
        <v>8646.49</v>
      </c>
      <c r="F49" s="265">
        <v>0</v>
      </c>
      <c r="G49" s="265">
        <v>0</v>
      </c>
      <c r="H49" s="266">
        <f t="shared" si="6"/>
        <v>91</v>
      </c>
      <c r="I49" s="247"/>
      <c r="J49" s="247"/>
      <c r="K49" s="247"/>
      <c r="L49" s="270">
        <f t="shared" si="9"/>
        <v>40</v>
      </c>
      <c r="M49" s="273" t="s">
        <v>310</v>
      </c>
      <c r="N49" s="273"/>
      <c r="O49" s="257">
        <v>0</v>
      </c>
      <c r="P49" s="257">
        <v>0</v>
      </c>
      <c r="Q49" s="257">
        <v>0</v>
      </c>
      <c r="R49" s="257">
        <v>0</v>
      </c>
      <c r="S49" s="479"/>
      <c r="T49" s="292">
        <f t="shared" si="13"/>
        <v>109</v>
      </c>
      <c r="U49" s="659" t="s">
        <v>311</v>
      </c>
      <c r="V49" s="527"/>
      <c r="W49" s="293">
        <v>0</v>
      </c>
      <c r="X49" s="293">
        <v>0</v>
      </c>
      <c r="Y49" s="255"/>
      <c r="Z49" s="480"/>
      <c r="AA49" s="255"/>
      <c r="AB49" s="247"/>
      <c r="AC49" s="251"/>
      <c r="AD49" s="251"/>
      <c r="AE49" s="247"/>
      <c r="AF49" s="247"/>
    </row>
    <row r="50" spans="1:32" ht="15.75" customHeight="1">
      <c r="A50" s="263">
        <v>93</v>
      </c>
      <c r="B50" s="264">
        <f t="shared" si="5"/>
        <v>93</v>
      </c>
      <c r="C50" s="289" t="s">
        <v>312</v>
      </c>
      <c r="D50" s="265">
        <v>240.98</v>
      </c>
      <c r="E50" s="265">
        <v>354.77</v>
      </c>
      <c r="F50" s="265">
        <v>0</v>
      </c>
      <c r="G50" s="265">
        <v>0</v>
      </c>
      <c r="H50" s="266">
        <f t="shared" si="6"/>
        <v>93</v>
      </c>
      <c r="I50" s="247"/>
      <c r="J50" s="247"/>
      <c r="K50" s="247"/>
      <c r="L50" s="270">
        <f t="shared" si="9"/>
        <v>41</v>
      </c>
      <c r="M50" s="273" t="s">
        <v>313</v>
      </c>
      <c r="N50" s="273"/>
      <c r="O50" s="257">
        <v>0</v>
      </c>
      <c r="P50" s="257">
        <v>0</v>
      </c>
      <c r="Q50" s="257">
        <v>0</v>
      </c>
      <c r="R50" s="257">
        <v>0</v>
      </c>
      <c r="S50" s="479"/>
      <c r="T50" s="292">
        <f t="shared" si="13"/>
        <v>110</v>
      </c>
      <c r="U50" s="663" t="s">
        <v>314</v>
      </c>
      <c r="V50" s="527"/>
      <c r="W50" s="297">
        <v>123.93662162162164</v>
      </c>
      <c r="X50" s="297">
        <v>119.63545893719809</v>
      </c>
      <c r="Y50" s="255"/>
      <c r="Z50" s="480"/>
      <c r="AA50" s="255"/>
      <c r="AB50" s="247"/>
      <c r="AC50" s="251"/>
      <c r="AD50" s="251"/>
      <c r="AE50" s="247"/>
      <c r="AF50" s="247"/>
    </row>
    <row r="51" spans="1:32" ht="15.75" customHeight="1">
      <c r="A51" s="263">
        <v>92</v>
      </c>
      <c r="B51" s="264">
        <f t="shared" si="5"/>
        <v>92</v>
      </c>
      <c r="C51" s="289" t="s">
        <v>315</v>
      </c>
      <c r="D51" s="265">
        <v>0</v>
      </c>
      <c r="E51" s="265">
        <v>0</v>
      </c>
      <c r="F51" s="265">
        <v>0</v>
      </c>
      <c r="G51" s="265">
        <v>0</v>
      </c>
      <c r="H51" s="266">
        <f t="shared" si="6"/>
        <v>92</v>
      </c>
      <c r="I51" s="247"/>
      <c r="J51" s="247"/>
      <c r="K51" s="247"/>
      <c r="L51" s="270">
        <f t="shared" si="9"/>
        <v>42</v>
      </c>
      <c r="M51" s="273" t="s">
        <v>316</v>
      </c>
      <c r="N51" s="273"/>
      <c r="O51" s="257">
        <v>0</v>
      </c>
      <c r="P51" s="257">
        <v>0</v>
      </c>
      <c r="Q51" s="257">
        <v>0</v>
      </c>
      <c r="R51" s="257">
        <v>0</v>
      </c>
      <c r="S51" s="479"/>
      <c r="T51" s="292">
        <f t="shared" si="13"/>
        <v>111</v>
      </c>
      <c r="U51" s="663" t="s">
        <v>12</v>
      </c>
      <c r="V51" s="527"/>
      <c r="W51" s="298">
        <v>0.90243902439024393</v>
      </c>
      <c r="X51" s="298">
        <v>0.84146341463414631</v>
      </c>
      <c r="Y51" s="255"/>
      <c r="Z51" s="480"/>
      <c r="AA51" s="255"/>
      <c r="AB51" s="247"/>
      <c r="AC51" s="251"/>
      <c r="AD51" s="251"/>
      <c r="AE51" s="247"/>
      <c r="AF51" s="247"/>
    </row>
    <row r="52" spans="1:32" ht="17.25" customHeight="1">
      <c r="A52" s="263"/>
      <c r="B52" s="264" t="str">
        <f t="shared" si="5"/>
        <v xml:space="preserve"> </v>
      </c>
      <c r="C52" s="289" t="s">
        <v>317</v>
      </c>
      <c r="D52" s="265">
        <v>13966.73</v>
      </c>
      <c r="E52" s="265">
        <v>31620.13</v>
      </c>
      <c r="F52" s="265">
        <v>0</v>
      </c>
      <c r="G52" s="265">
        <v>0</v>
      </c>
      <c r="H52" s="266" t="str">
        <f t="shared" si="6"/>
        <v xml:space="preserve"> </v>
      </c>
      <c r="I52" s="247"/>
      <c r="J52" s="247"/>
      <c r="K52" s="247"/>
      <c r="L52" s="270">
        <f t="shared" si="9"/>
        <v>43</v>
      </c>
      <c r="M52" s="273" t="s">
        <v>318</v>
      </c>
      <c r="N52" s="273"/>
      <c r="O52" s="257">
        <v>0</v>
      </c>
      <c r="P52" s="257">
        <v>0</v>
      </c>
      <c r="Q52" s="257">
        <v>0</v>
      </c>
      <c r="R52" s="257">
        <v>0</v>
      </c>
      <c r="S52" s="479"/>
      <c r="T52" s="292">
        <f t="shared" si="13"/>
        <v>112</v>
      </c>
      <c r="U52" s="463" t="s">
        <v>14</v>
      </c>
      <c r="V52" s="482"/>
      <c r="W52" s="297">
        <v>111.84524390243904</v>
      </c>
      <c r="X52" s="297">
        <v>100.6688617886179</v>
      </c>
      <c r="Y52" s="255"/>
      <c r="Z52" s="480"/>
      <c r="AA52" s="255"/>
      <c r="AB52" s="247"/>
      <c r="AC52" s="251"/>
      <c r="AD52" s="251"/>
      <c r="AE52" s="247"/>
      <c r="AF52" s="247"/>
    </row>
    <row r="53" spans="1:32" ht="17.25" customHeight="1">
      <c r="A53" s="263"/>
      <c r="B53" s="264" t="str">
        <f t="shared" si="5"/>
        <v xml:space="preserve"> </v>
      </c>
      <c r="C53" s="289" t="s">
        <v>292</v>
      </c>
      <c r="D53" s="265">
        <v>0</v>
      </c>
      <c r="E53" s="265">
        <v>0</v>
      </c>
      <c r="F53" s="265">
        <v>0</v>
      </c>
      <c r="G53" s="265">
        <v>0</v>
      </c>
      <c r="H53" s="266" t="str">
        <f t="shared" si="6"/>
        <v xml:space="preserve"> </v>
      </c>
      <c r="I53" s="247"/>
      <c r="J53" s="247"/>
      <c r="K53" s="247"/>
      <c r="L53" s="270">
        <f t="shared" si="9"/>
        <v>44</v>
      </c>
      <c r="M53" s="273" t="s">
        <v>319</v>
      </c>
      <c r="N53" s="273"/>
      <c r="O53" s="257">
        <v>0</v>
      </c>
      <c r="P53" s="257">
        <v>0</v>
      </c>
      <c r="Q53" s="257">
        <v>0</v>
      </c>
      <c r="R53" s="257">
        <v>0</v>
      </c>
      <c r="S53" s="483"/>
      <c r="T53" s="292">
        <f t="shared" si="13"/>
        <v>113</v>
      </c>
      <c r="U53" s="659"/>
      <c r="V53" s="527"/>
      <c r="W53" s="293"/>
      <c r="X53" s="293"/>
      <c r="Y53" s="247"/>
      <c r="Z53" s="484"/>
      <c r="AA53" s="247"/>
      <c r="AB53" s="247"/>
      <c r="AC53" s="251"/>
      <c r="AD53" s="251"/>
      <c r="AE53" s="247"/>
      <c r="AF53" s="247"/>
    </row>
    <row r="54" spans="1:32" ht="17.25" customHeight="1">
      <c r="A54" s="263"/>
      <c r="B54" s="264" t="str">
        <f t="shared" si="5"/>
        <v xml:space="preserve"> </v>
      </c>
      <c r="C54" s="272" t="s">
        <v>320</v>
      </c>
      <c r="D54" s="265">
        <v>1120.1099999999999</v>
      </c>
      <c r="E54" s="265">
        <v>2558.8000000000002</v>
      </c>
      <c r="F54" s="265">
        <v>0</v>
      </c>
      <c r="G54" s="265">
        <v>0</v>
      </c>
      <c r="H54" s="266" t="str">
        <f t="shared" si="6"/>
        <v xml:space="preserve"> </v>
      </c>
      <c r="I54" s="247"/>
      <c r="J54" s="247"/>
      <c r="K54" s="247"/>
      <c r="L54" s="270">
        <f t="shared" si="9"/>
        <v>45</v>
      </c>
      <c r="M54" s="273" t="s">
        <v>321</v>
      </c>
      <c r="N54" s="273"/>
      <c r="O54" s="257">
        <v>0</v>
      </c>
      <c r="P54" s="257">
        <v>0</v>
      </c>
      <c r="Q54" s="257">
        <v>0</v>
      </c>
      <c r="R54" s="257">
        <v>0</v>
      </c>
      <c r="S54" s="483"/>
      <c r="T54" s="292">
        <f t="shared" si="13"/>
        <v>114</v>
      </c>
      <c r="U54" s="659"/>
      <c r="V54" s="527"/>
      <c r="W54" s="293"/>
      <c r="X54" s="293"/>
      <c r="Y54" s="247"/>
      <c r="Z54" s="484"/>
      <c r="AA54" s="247"/>
      <c r="AB54" s="247"/>
      <c r="AC54" s="251"/>
      <c r="AD54" s="251"/>
      <c r="AE54" s="247"/>
      <c r="AF54" s="247"/>
    </row>
    <row r="55" spans="1:32" ht="17.25" customHeight="1">
      <c r="A55" s="263"/>
      <c r="B55" s="264" t="str">
        <f t="shared" si="5"/>
        <v xml:space="preserve"> </v>
      </c>
      <c r="C55" s="289" t="s">
        <v>322</v>
      </c>
      <c r="D55" s="265">
        <v>670.46</v>
      </c>
      <c r="E55" s="265">
        <v>1637.76</v>
      </c>
      <c r="F55" s="265">
        <v>0</v>
      </c>
      <c r="G55" s="265">
        <v>0</v>
      </c>
      <c r="H55" s="266" t="str">
        <f t="shared" si="6"/>
        <v xml:space="preserve"> </v>
      </c>
      <c r="I55" s="247"/>
      <c r="J55" s="247"/>
      <c r="K55" s="247"/>
      <c r="L55" s="270">
        <f t="shared" si="9"/>
        <v>46</v>
      </c>
      <c r="M55" s="273" t="s">
        <v>323</v>
      </c>
      <c r="N55" s="273"/>
      <c r="O55" s="257">
        <v>0</v>
      </c>
      <c r="P55" s="257">
        <v>0</v>
      </c>
      <c r="Q55" s="257">
        <v>0</v>
      </c>
      <c r="R55" s="257">
        <v>0</v>
      </c>
      <c r="S55" s="483"/>
      <c r="T55" s="292">
        <f t="shared" si="13"/>
        <v>115</v>
      </c>
      <c r="U55" s="659" t="s">
        <v>324</v>
      </c>
      <c r="V55" s="527"/>
      <c r="W55" s="293">
        <v>0</v>
      </c>
      <c r="X55" s="293">
        <v>0</v>
      </c>
      <c r="Y55" s="247"/>
      <c r="Z55" s="484"/>
      <c r="AA55" s="247"/>
      <c r="AB55" s="247"/>
      <c r="AC55" s="251"/>
      <c r="AD55" s="251"/>
      <c r="AE55" s="247"/>
      <c r="AF55" s="247"/>
    </row>
    <row r="56" spans="1:32" ht="18.75" customHeight="1">
      <c r="A56" s="263"/>
      <c r="B56" s="264" t="str">
        <f t="shared" si="5"/>
        <v xml:space="preserve"> </v>
      </c>
      <c r="C56" s="289" t="s">
        <v>325</v>
      </c>
      <c r="D56" s="265">
        <v>0</v>
      </c>
      <c r="E56" s="265">
        <v>0</v>
      </c>
      <c r="F56" s="265">
        <v>0</v>
      </c>
      <c r="G56" s="265">
        <v>0</v>
      </c>
      <c r="H56" s="266" t="str">
        <f t="shared" si="6"/>
        <v xml:space="preserve"> </v>
      </c>
      <c r="I56" s="247"/>
      <c r="J56" s="247"/>
      <c r="K56" s="247"/>
      <c r="L56" s="270">
        <f t="shared" si="9"/>
        <v>47</v>
      </c>
      <c r="M56" s="273" t="s">
        <v>326</v>
      </c>
      <c r="N56" s="273"/>
      <c r="O56" s="257">
        <v>0</v>
      </c>
      <c r="P56" s="257">
        <v>0</v>
      </c>
      <c r="Q56" s="257">
        <v>0</v>
      </c>
      <c r="R56" s="257">
        <v>0</v>
      </c>
      <c r="S56" s="483"/>
      <c r="T56" s="292">
        <f t="shared" si="13"/>
        <v>116</v>
      </c>
      <c r="U56" s="659" t="s">
        <v>327</v>
      </c>
      <c r="V56" s="527"/>
      <c r="W56" s="293">
        <v>0</v>
      </c>
      <c r="X56" s="293">
        <v>0</v>
      </c>
      <c r="Y56" s="247"/>
      <c r="Z56" s="484"/>
      <c r="AA56" s="247"/>
      <c r="AB56" s="247"/>
      <c r="AC56" s="251"/>
      <c r="AD56" s="251"/>
      <c r="AE56" s="247"/>
      <c r="AF56" s="247"/>
    </row>
    <row r="57" spans="1:32" ht="18.75" customHeight="1">
      <c r="A57" s="263"/>
      <c r="B57" s="264" t="str">
        <f t="shared" si="5"/>
        <v xml:space="preserve"> </v>
      </c>
      <c r="C57" s="289" t="s">
        <v>328</v>
      </c>
      <c r="D57" s="265">
        <v>449.65</v>
      </c>
      <c r="E57" s="265">
        <v>921.04</v>
      </c>
      <c r="F57" s="265">
        <v>0</v>
      </c>
      <c r="G57" s="265">
        <v>0</v>
      </c>
      <c r="H57" s="266" t="str">
        <f t="shared" si="6"/>
        <v xml:space="preserve"> </v>
      </c>
      <c r="I57" s="247"/>
      <c r="J57" s="247"/>
      <c r="K57" s="247"/>
      <c r="L57" s="270">
        <f t="shared" si="9"/>
        <v>48</v>
      </c>
      <c r="M57" s="273" t="s">
        <v>329</v>
      </c>
      <c r="N57" s="273"/>
      <c r="O57" s="257">
        <v>0</v>
      </c>
      <c r="P57" s="257">
        <v>0</v>
      </c>
      <c r="Q57" s="257">
        <v>0</v>
      </c>
      <c r="R57" s="257">
        <v>0</v>
      </c>
      <c r="S57" s="483"/>
      <c r="T57" s="247"/>
      <c r="U57" s="247"/>
      <c r="V57" s="247"/>
      <c r="W57" s="247"/>
      <c r="X57" s="247"/>
      <c r="Y57" s="247"/>
      <c r="Z57" s="484"/>
      <c r="AA57" s="247"/>
      <c r="AB57" s="247"/>
      <c r="AC57" s="251"/>
      <c r="AD57" s="251"/>
      <c r="AE57" s="247"/>
      <c r="AF57" s="247"/>
    </row>
    <row r="58" spans="1:32" ht="18.75" customHeight="1">
      <c r="A58" s="263"/>
      <c r="B58" s="264" t="str">
        <f t="shared" si="5"/>
        <v xml:space="preserve"> </v>
      </c>
      <c r="C58" s="289" t="s">
        <v>330</v>
      </c>
      <c r="D58" s="265">
        <v>0</v>
      </c>
      <c r="E58" s="265">
        <v>0</v>
      </c>
      <c r="F58" s="265">
        <v>0</v>
      </c>
      <c r="G58" s="265">
        <v>0</v>
      </c>
      <c r="H58" s="266" t="str">
        <f t="shared" si="6"/>
        <v xml:space="preserve"> </v>
      </c>
      <c r="I58" s="247"/>
      <c r="J58" s="247"/>
      <c r="K58" s="247"/>
      <c r="L58" s="270">
        <f t="shared" si="9"/>
        <v>49</v>
      </c>
      <c r="M58" s="273" t="s">
        <v>331</v>
      </c>
      <c r="N58" s="273"/>
      <c r="O58" s="257">
        <v>0</v>
      </c>
      <c r="P58" s="257">
        <v>0</v>
      </c>
      <c r="Q58" s="257">
        <v>0</v>
      </c>
      <c r="R58" s="257">
        <v>0</v>
      </c>
      <c r="S58" s="483"/>
      <c r="T58" s="247"/>
      <c r="U58" s="247"/>
      <c r="V58" s="247"/>
      <c r="W58" s="247"/>
      <c r="X58" s="247"/>
      <c r="Y58" s="247"/>
      <c r="Z58" s="484"/>
      <c r="AA58" s="247"/>
      <c r="AB58" s="247"/>
      <c r="AC58" s="251"/>
      <c r="AD58" s="251"/>
      <c r="AE58" s="247"/>
      <c r="AF58" s="247"/>
    </row>
    <row r="59" spans="1:32" ht="17.25" customHeight="1">
      <c r="A59" s="263"/>
      <c r="B59" s="264" t="str">
        <f t="shared" si="5"/>
        <v xml:space="preserve"> </v>
      </c>
      <c r="C59" s="289" t="s">
        <v>332</v>
      </c>
      <c r="D59" s="265">
        <v>0</v>
      </c>
      <c r="E59" s="265">
        <v>0</v>
      </c>
      <c r="F59" s="265">
        <v>0</v>
      </c>
      <c r="G59" s="265">
        <v>0</v>
      </c>
      <c r="H59" s="266" t="str">
        <f t="shared" si="6"/>
        <v xml:space="preserve"> </v>
      </c>
      <c r="I59" s="247"/>
      <c r="J59" s="247"/>
      <c r="K59" s="247"/>
      <c r="L59" s="270">
        <f t="shared" si="9"/>
        <v>50</v>
      </c>
      <c r="M59" s="273" t="s">
        <v>333</v>
      </c>
      <c r="N59" s="273"/>
      <c r="O59" s="257">
        <v>0</v>
      </c>
      <c r="P59" s="257">
        <v>0</v>
      </c>
      <c r="Q59" s="257">
        <v>0</v>
      </c>
      <c r="R59" s="257">
        <v>0</v>
      </c>
      <c r="S59" s="483"/>
      <c r="T59" s="247"/>
      <c r="U59" s="247"/>
      <c r="V59" s="247"/>
      <c r="W59" s="247"/>
      <c r="X59" s="247"/>
      <c r="Y59" s="247"/>
      <c r="Z59" s="484"/>
      <c r="AA59" s="247"/>
      <c r="AB59" s="247"/>
      <c r="AC59" s="251"/>
      <c r="AD59" s="251"/>
      <c r="AE59" s="247"/>
      <c r="AF59" s="247"/>
    </row>
    <row r="60" spans="1:32" ht="17.25" customHeight="1">
      <c r="A60" s="263"/>
      <c r="B60" s="264" t="str">
        <f t="shared" si="5"/>
        <v xml:space="preserve"> </v>
      </c>
      <c r="C60" s="289" t="s">
        <v>334</v>
      </c>
      <c r="D60" s="265">
        <v>1120.1100000000001</v>
      </c>
      <c r="E60" s="265">
        <v>2558.8000000000002</v>
      </c>
      <c r="F60" s="265">
        <v>0</v>
      </c>
      <c r="G60" s="265">
        <v>0</v>
      </c>
      <c r="H60" s="266" t="str">
        <f t="shared" si="6"/>
        <v xml:space="preserve"> </v>
      </c>
      <c r="I60" s="247"/>
      <c r="J60" s="247"/>
      <c r="K60" s="247"/>
      <c r="L60" s="270">
        <f t="shared" si="9"/>
        <v>51</v>
      </c>
      <c r="M60" s="273" t="s">
        <v>335</v>
      </c>
      <c r="N60" s="273"/>
      <c r="O60" s="257">
        <v>0</v>
      </c>
      <c r="P60" s="257">
        <v>0</v>
      </c>
      <c r="Q60" s="257">
        <v>0</v>
      </c>
      <c r="R60" s="257">
        <v>0</v>
      </c>
      <c r="S60" s="485"/>
      <c r="T60" s="486"/>
      <c r="U60" s="486"/>
      <c r="V60" s="486"/>
      <c r="W60" s="486"/>
      <c r="X60" s="486"/>
      <c r="Y60" s="486"/>
      <c r="Z60" s="487"/>
      <c r="AA60" s="247"/>
      <c r="AB60" s="247"/>
      <c r="AC60" s="251"/>
      <c r="AD60" s="251"/>
      <c r="AE60" s="247"/>
      <c r="AF60" s="247"/>
    </row>
    <row r="61" spans="1:32" ht="17.25" customHeight="1">
      <c r="A61" s="263"/>
      <c r="B61" s="264" t="str">
        <f t="shared" si="5"/>
        <v xml:space="preserve"> </v>
      </c>
      <c r="C61" s="289" t="s">
        <v>336</v>
      </c>
      <c r="D61" s="265">
        <v>0</v>
      </c>
      <c r="E61" s="265">
        <v>0</v>
      </c>
      <c r="F61" s="265">
        <v>0</v>
      </c>
      <c r="G61" s="265">
        <v>0</v>
      </c>
      <c r="H61" s="266" t="str">
        <f t="shared" si="6"/>
        <v xml:space="preserve"> </v>
      </c>
      <c r="I61" s="247"/>
      <c r="J61" s="247"/>
      <c r="K61" s="247"/>
      <c r="L61" s="270">
        <f t="shared" si="9"/>
        <v>52</v>
      </c>
      <c r="M61" s="273" t="s">
        <v>337</v>
      </c>
      <c r="N61" s="273"/>
      <c r="O61" s="257">
        <v>-24.24</v>
      </c>
      <c r="P61" s="257">
        <v>-24.24</v>
      </c>
      <c r="Q61" s="257">
        <v>0</v>
      </c>
      <c r="R61" s="257">
        <v>0</v>
      </c>
      <c r="S61" s="488" t="s">
        <v>338</v>
      </c>
      <c r="T61" s="489"/>
      <c r="U61" s="489"/>
      <c r="V61" s="489"/>
      <c r="W61" s="489"/>
      <c r="X61" s="489"/>
      <c r="Y61" s="489"/>
      <c r="Z61" s="490"/>
      <c r="AA61" s="247"/>
      <c r="AB61" s="247"/>
      <c r="AC61" s="251"/>
      <c r="AD61" s="251"/>
      <c r="AE61" s="247"/>
      <c r="AF61" s="247"/>
    </row>
    <row r="62" spans="1:32" ht="17.25" customHeight="1">
      <c r="A62" s="263">
        <v>12</v>
      </c>
      <c r="B62" s="264">
        <f t="shared" si="5"/>
        <v>12</v>
      </c>
      <c r="C62" s="272" t="s">
        <v>239</v>
      </c>
      <c r="D62" s="265">
        <v>604.5</v>
      </c>
      <c r="E62" s="265">
        <v>1852.3600000000001</v>
      </c>
      <c r="F62" s="265">
        <v>0</v>
      </c>
      <c r="G62" s="265">
        <v>0</v>
      </c>
      <c r="H62" s="266">
        <f t="shared" si="6"/>
        <v>12</v>
      </c>
      <c r="I62" s="247"/>
      <c r="J62" s="247"/>
      <c r="K62" s="247"/>
      <c r="L62" s="270">
        <f t="shared" si="9"/>
        <v>53</v>
      </c>
      <c r="M62" s="273" t="s">
        <v>339</v>
      </c>
      <c r="N62" s="273"/>
      <c r="O62" s="257">
        <v>-53.97</v>
      </c>
      <c r="P62" s="257">
        <v>-112.86</v>
      </c>
      <c r="Q62" s="257">
        <v>0</v>
      </c>
      <c r="R62" s="257">
        <v>0</v>
      </c>
      <c r="S62" s="483"/>
      <c r="T62" s="247"/>
      <c r="U62" s="247"/>
      <c r="V62" s="247"/>
      <c r="W62" s="247"/>
      <c r="X62" s="247"/>
      <c r="Y62" s="247"/>
      <c r="Z62" s="484"/>
      <c r="AA62" s="247"/>
      <c r="AB62" s="247"/>
      <c r="AC62" s="251"/>
      <c r="AD62" s="251"/>
      <c r="AE62" s="247"/>
      <c r="AF62" s="247"/>
    </row>
    <row r="63" spans="1:32" ht="17.25" customHeight="1">
      <c r="A63" s="263">
        <v>13</v>
      </c>
      <c r="B63" s="264">
        <f t="shared" si="5"/>
        <v>13</v>
      </c>
      <c r="C63" s="272" t="s">
        <v>240</v>
      </c>
      <c r="D63" s="265">
        <v>0</v>
      </c>
      <c r="E63" s="265">
        <v>0</v>
      </c>
      <c r="F63" s="265">
        <v>0</v>
      </c>
      <c r="G63" s="265">
        <v>0</v>
      </c>
      <c r="H63" s="266">
        <f t="shared" si="6"/>
        <v>13</v>
      </c>
      <c r="I63" s="247"/>
      <c r="J63" s="247"/>
      <c r="K63" s="247"/>
      <c r="L63" s="270">
        <f t="shared" si="9"/>
        <v>54</v>
      </c>
      <c r="M63" s="273" t="s">
        <v>340</v>
      </c>
      <c r="N63" s="273"/>
      <c r="O63" s="257">
        <v>-21.16</v>
      </c>
      <c r="P63" s="257">
        <v>-71.150000000000006</v>
      </c>
      <c r="Q63" s="257">
        <v>0</v>
      </c>
      <c r="R63" s="257">
        <v>0</v>
      </c>
      <c r="S63" s="485" t="s">
        <v>341</v>
      </c>
      <c r="T63" s="486"/>
      <c r="U63" s="486"/>
      <c r="V63" s="486"/>
      <c r="W63" s="486"/>
      <c r="X63" s="486"/>
      <c r="Y63" s="486"/>
      <c r="Z63" s="487"/>
      <c r="AA63" s="247"/>
      <c r="AB63" s="247"/>
      <c r="AC63" s="251"/>
      <c r="AD63" s="251"/>
      <c r="AE63" s="247"/>
      <c r="AF63" s="247"/>
    </row>
    <row r="64" spans="1:32" ht="17.25" customHeight="1">
      <c r="A64" s="263">
        <v>14</v>
      </c>
      <c r="B64" s="264">
        <f t="shared" si="5"/>
        <v>14</v>
      </c>
      <c r="C64" s="272" t="s">
        <v>241</v>
      </c>
      <c r="D64" s="265">
        <v>361.5</v>
      </c>
      <c r="E64" s="265">
        <v>548</v>
      </c>
      <c r="F64" s="265">
        <v>0</v>
      </c>
      <c r="G64" s="265">
        <v>0</v>
      </c>
      <c r="H64" s="266">
        <f t="shared" si="6"/>
        <v>14</v>
      </c>
      <c r="I64" s="247"/>
      <c r="J64" s="247"/>
      <c r="K64" s="247"/>
      <c r="L64" s="270">
        <f t="shared" si="9"/>
        <v>55</v>
      </c>
      <c r="M64" s="273" t="s">
        <v>342</v>
      </c>
      <c r="N64" s="273"/>
      <c r="O64" s="257">
        <v>0</v>
      </c>
      <c r="P64" s="257">
        <v>0</v>
      </c>
      <c r="Q64" s="257">
        <v>0</v>
      </c>
      <c r="R64" s="257">
        <v>0</v>
      </c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51"/>
      <c r="AD64" s="251"/>
      <c r="AE64" s="247"/>
      <c r="AF64" s="247"/>
    </row>
    <row r="65" spans="1:32" ht="17.25" customHeight="1">
      <c r="A65" s="263">
        <v>15</v>
      </c>
      <c r="B65" s="264">
        <f t="shared" si="5"/>
        <v>15</v>
      </c>
      <c r="C65" s="272" t="s">
        <v>242</v>
      </c>
      <c r="D65" s="265">
        <v>306</v>
      </c>
      <c r="E65" s="265">
        <v>595</v>
      </c>
      <c r="F65" s="265">
        <v>0</v>
      </c>
      <c r="G65" s="265">
        <v>0</v>
      </c>
      <c r="H65" s="266">
        <f t="shared" si="6"/>
        <v>15</v>
      </c>
      <c r="I65" s="247"/>
      <c r="J65" s="247"/>
      <c r="K65" s="247"/>
      <c r="L65" s="270">
        <f t="shared" si="9"/>
        <v>56</v>
      </c>
      <c r="M65" s="273" t="s">
        <v>343</v>
      </c>
      <c r="N65" s="273"/>
      <c r="O65" s="257">
        <v>0</v>
      </c>
      <c r="P65" s="257">
        <v>0</v>
      </c>
      <c r="Q65" s="257">
        <v>0</v>
      </c>
      <c r="R65" s="257">
        <v>0</v>
      </c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51"/>
      <c r="AD65" s="251"/>
      <c r="AE65" s="247"/>
      <c r="AF65" s="247"/>
    </row>
    <row r="66" spans="1:32" ht="17.25" customHeight="1">
      <c r="A66" s="263">
        <v>16</v>
      </c>
      <c r="B66" s="264">
        <f t="shared" si="5"/>
        <v>16</v>
      </c>
      <c r="C66" s="272" t="s">
        <v>245</v>
      </c>
      <c r="D66" s="265">
        <v>302</v>
      </c>
      <c r="E66" s="265">
        <v>439.5</v>
      </c>
      <c r="F66" s="265">
        <v>0</v>
      </c>
      <c r="G66" s="265">
        <v>0</v>
      </c>
      <c r="H66" s="266">
        <f t="shared" si="6"/>
        <v>16</v>
      </c>
      <c r="I66" s="247"/>
      <c r="J66" s="247"/>
      <c r="K66" s="247"/>
      <c r="L66" s="270">
        <f t="shared" si="9"/>
        <v>57</v>
      </c>
      <c r="M66" s="273" t="s">
        <v>344</v>
      </c>
      <c r="N66" s="273"/>
      <c r="O66" s="257">
        <v>0</v>
      </c>
      <c r="P66" s="257">
        <v>0</v>
      </c>
      <c r="Q66" s="257">
        <v>0</v>
      </c>
      <c r="R66" s="257">
        <v>0</v>
      </c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51"/>
      <c r="AD66" s="251"/>
      <c r="AE66" s="247"/>
      <c r="AF66" s="247"/>
    </row>
    <row r="67" spans="1:32" ht="17.25" customHeight="1">
      <c r="A67" s="263">
        <v>17</v>
      </c>
      <c r="B67" s="264">
        <f t="shared" si="5"/>
        <v>17</v>
      </c>
      <c r="C67" s="272" t="s">
        <v>247</v>
      </c>
      <c r="D67" s="265">
        <v>0</v>
      </c>
      <c r="E67" s="265">
        <v>0</v>
      </c>
      <c r="F67" s="265">
        <v>0</v>
      </c>
      <c r="G67" s="265">
        <v>0</v>
      </c>
      <c r="H67" s="266">
        <f t="shared" si="6"/>
        <v>17</v>
      </c>
      <c r="I67" s="247"/>
      <c r="J67" s="247"/>
      <c r="K67" s="247"/>
      <c r="L67" s="270">
        <f t="shared" si="9"/>
        <v>58</v>
      </c>
      <c r="M67" s="273" t="s">
        <v>345</v>
      </c>
      <c r="N67" s="273"/>
      <c r="O67" s="257">
        <v>0</v>
      </c>
      <c r="P67" s="257">
        <v>0</v>
      </c>
      <c r="Q67" s="257">
        <v>0</v>
      </c>
      <c r="R67" s="257">
        <v>0</v>
      </c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51"/>
      <c r="AD67" s="251"/>
      <c r="AE67" s="247"/>
      <c r="AF67" s="247"/>
    </row>
    <row r="68" spans="1:32" ht="17.25" customHeight="1">
      <c r="A68" s="263">
        <v>18</v>
      </c>
      <c r="B68" s="264">
        <f t="shared" si="5"/>
        <v>18</v>
      </c>
      <c r="C68" s="272" t="s">
        <v>249</v>
      </c>
      <c r="D68" s="265">
        <v>0</v>
      </c>
      <c r="E68" s="265">
        <v>0</v>
      </c>
      <c r="F68" s="265">
        <v>0</v>
      </c>
      <c r="G68" s="265">
        <v>0</v>
      </c>
      <c r="H68" s="266">
        <f t="shared" si="6"/>
        <v>18</v>
      </c>
      <c r="I68" s="247"/>
      <c r="J68" s="247"/>
      <c r="K68" s="247"/>
      <c r="L68" s="270">
        <f t="shared" si="9"/>
        <v>59</v>
      </c>
      <c r="M68" s="273" t="s">
        <v>346</v>
      </c>
      <c r="N68" s="273"/>
      <c r="O68" s="257">
        <v>0</v>
      </c>
      <c r="P68" s="257">
        <v>0</v>
      </c>
      <c r="Q68" s="257">
        <v>0</v>
      </c>
      <c r="R68" s="257">
        <v>0</v>
      </c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51"/>
      <c r="AD68" s="251"/>
      <c r="AE68" s="247"/>
      <c r="AF68" s="247"/>
    </row>
    <row r="69" spans="1:32" ht="17.25" customHeight="1">
      <c r="A69" s="263">
        <v>19</v>
      </c>
      <c r="B69" s="264">
        <f t="shared" si="5"/>
        <v>19</v>
      </c>
      <c r="C69" s="272" t="s">
        <v>254</v>
      </c>
      <c r="D69" s="265">
        <v>1260.4000000000001</v>
      </c>
      <c r="E69" s="265">
        <v>2250.36</v>
      </c>
      <c r="F69" s="265">
        <v>0</v>
      </c>
      <c r="G69" s="265">
        <v>0</v>
      </c>
      <c r="H69" s="266">
        <f t="shared" si="6"/>
        <v>19</v>
      </c>
      <c r="I69" s="247"/>
      <c r="J69" s="247"/>
      <c r="K69" s="247"/>
      <c r="L69" s="270">
        <f t="shared" si="9"/>
        <v>60</v>
      </c>
      <c r="M69" s="273" t="s">
        <v>228</v>
      </c>
      <c r="N69" s="273"/>
      <c r="O69" s="257">
        <v>0</v>
      </c>
      <c r="P69" s="257">
        <v>0</v>
      </c>
      <c r="Q69" s="257">
        <v>0</v>
      </c>
      <c r="R69" s="257">
        <v>0</v>
      </c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51"/>
      <c r="AD69" s="251"/>
      <c r="AE69" s="247"/>
      <c r="AF69" s="247"/>
    </row>
    <row r="70" spans="1:32" ht="17.25" customHeight="1">
      <c r="A70" s="263">
        <v>20</v>
      </c>
      <c r="B70" s="264">
        <f t="shared" si="5"/>
        <v>20</v>
      </c>
      <c r="C70" s="272" t="s">
        <v>256</v>
      </c>
      <c r="D70" s="265">
        <v>97.25</v>
      </c>
      <c r="E70" s="265">
        <v>248.5</v>
      </c>
      <c r="F70" s="265">
        <v>0</v>
      </c>
      <c r="G70" s="265">
        <v>0</v>
      </c>
      <c r="H70" s="266">
        <f t="shared" si="6"/>
        <v>20</v>
      </c>
      <c r="I70" s="247"/>
      <c r="J70" s="247"/>
      <c r="K70" s="247"/>
      <c r="L70" s="299">
        <f t="shared" si="9"/>
        <v>61</v>
      </c>
      <c r="M70" s="300" t="s">
        <v>347</v>
      </c>
      <c r="N70" s="300"/>
      <c r="O70" s="301">
        <f t="shared" ref="O70:R70" si="14">SUM(O10:O69)</f>
        <v>37934.33</v>
      </c>
      <c r="P70" s="301">
        <f t="shared" si="14"/>
        <v>68469.980000000025</v>
      </c>
      <c r="Q70" s="301">
        <f t="shared" si="14"/>
        <v>35360.92</v>
      </c>
      <c r="R70" s="491">
        <f t="shared" si="14"/>
        <v>0</v>
      </c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51"/>
      <c r="AD70" s="251"/>
      <c r="AE70" s="247"/>
      <c r="AF70" s="247"/>
    </row>
    <row r="71" spans="1:32" ht="17.25" customHeight="1">
      <c r="A71" s="263">
        <v>21</v>
      </c>
      <c r="B71" s="264">
        <f t="shared" si="5"/>
        <v>21</v>
      </c>
      <c r="C71" s="272" t="s">
        <v>258</v>
      </c>
      <c r="D71" s="265">
        <v>122.61</v>
      </c>
      <c r="E71" s="265">
        <v>261.39</v>
      </c>
      <c r="F71" s="265">
        <v>0</v>
      </c>
      <c r="G71" s="265">
        <v>0</v>
      </c>
      <c r="H71" s="266">
        <f t="shared" si="6"/>
        <v>21</v>
      </c>
      <c r="I71" s="247"/>
      <c r="J71" s="247"/>
      <c r="K71" s="247"/>
      <c r="L71" s="270">
        <f t="shared" si="9"/>
        <v>62</v>
      </c>
      <c r="M71" s="283" t="s">
        <v>348</v>
      </c>
      <c r="N71" s="283"/>
      <c r="O71" s="257">
        <v>0</v>
      </c>
      <c r="P71" s="257">
        <v>0</v>
      </c>
      <c r="Q71" s="662" t="s">
        <v>349</v>
      </c>
      <c r="R71" s="518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51"/>
      <c r="AD71" s="251"/>
      <c r="AE71" s="247"/>
      <c r="AF71" s="247"/>
    </row>
    <row r="72" spans="1:32" ht="17.25" customHeight="1">
      <c r="A72" s="263">
        <v>22</v>
      </c>
      <c r="B72" s="264">
        <f t="shared" si="5"/>
        <v>22</v>
      </c>
      <c r="C72" s="272" t="s">
        <v>261</v>
      </c>
      <c r="D72" s="265">
        <v>0</v>
      </c>
      <c r="E72" s="265">
        <v>0</v>
      </c>
      <c r="F72" s="265">
        <v>0</v>
      </c>
      <c r="G72" s="265">
        <v>0</v>
      </c>
      <c r="H72" s="266">
        <f t="shared" si="6"/>
        <v>22</v>
      </c>
      <c r="I72" s="247"/>
      <c r="J72" s="247"/>
      <c r="K72" s="247"/>
      <c r="L72" s="642">
        <f t="shared" si="9"/>
        <v>63</v>
      </c>
      <c r="M72" s="643" t="s">
        <v>350</v>
      </c>
      <c r="N72" s="632"/>
      <c r="O72" s="635">
        <v>0</v>
      </c>
      <c r="P72" s="635">
        <v>0</v>
      </c>
      <c r="Q72" s="492">
        <v>117</v>
      </c>
      <c r="R72" s="493" t="s">
        <v>351</v>
      </c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51"/>
      <c r="AD72" s="251"/>
      <c r="AE72" s="247"/>
      <c r="AF72" s="247"/>
    </row>
    <row r="73" spans="1:32" ht="17.25" customHeight="1">
      <c r="A73" s="263">
        <v>23</v>
      </c>
      <c r="B73" s="264">
        <f t="shared" si="5"/>
        <v>23</v>
      </c>
      <c r="C73" s="272" t="s">
        <v>263</v>
      </c>
      <c r="D73" s="265">
        <v>1122.75</v>
      </c>
      <c r="E73" s="265">
        <v>1122.75</v>
      </c>
      <c r="F73" s="265">
        <v>0</v>
      </c>
      <c r="G73" s="265">
        <v>0</v>
      </c>
      <c r="H73" s="266">
        <f t="shared" si="6"/>
        <v>23</v>
      </c>
      <c r="I73" s="247"/>
      <c r="J73" s="247"/>
      <c r="K73" s="247"/>
      <c r="L73" s="633"/>
      <c r="M73" s="633"/>
      <c r="N73" s="633"/>
      <c r="O73" s="633"/>
      <c r="P73" s="633"/>
      <c r="Q73" s="637">
        <v>64193.84</v>
      </c>
      <c r="R73" s="514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51"/>
      <c r="AD73" s="251"/>
      <c r="AE73" s="247"/>
      <c r="AF73" s="247"/>
    </row>
    <row r="74" spans="1:32" ht="17.25" customHeight="1">
      <c r="A74" s="263">
        <v>24</v>
      </c>
      <c r="B74" s="264">
        <f t="shared" si="5"/>
        <v>24</v>
      </c>
      <c r="C74" s="272" t="s">
        <v>265</v>
      </c>
      <c r="D74" s="265">
        <v>0</v>
      </c>
      <c r="E74" s="265">
        <v>0</v>
      </c>
      <c r="F74" s="265">
        <v>0</v>
      </c>
      <c r="G74" s="265">
        <v>0</v>
      </c>
      <c r="H74" s="266">
        <f t="shared" si="6"/>
        <v>24</v>
      </c>
      <c r="I74" s="247"/>
      <c r="J74" s="247"/>
      <c r="K74" s="247"/>
      <c r="L74" s="642">
        <f>L72+1</f>
        <v>64</v>
      </c>
      <c r="M74" s="631" t="s">
        <v>352</v>
      </c>
      <c r="N74" s="632"/>
      <c r="O74" s="635">
        <v>15303.03</v>
      </c>
      <c r="P74" s="635">
        <v>34917.9</v>
      </c>
      <c r="Q74" s="494">
        <v>118</v>
      </c>
      <c r="R74" s="495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51"/>
      <c r="AD74" s="251"/>
      <c r="AE74" s="247"/>
      <c r="AF74" s="247"/>
    </row>
    <row r="75" spans="1:32" ht="17.25" customHeight="1">
      <c r="A75" s="263">
        <v>25</v>
      </c>
      <c r="B75" s="264">
        <f t="shared" si="5"/>
        <v>25</v>
      </c>
      <c r="C75" s="272" t="s">
        <v>267</v>
      </c>
      <c r="D75" s="265">
        <v>897.75</v>
      </c>
      <c r="E75" s="265">
        <v>1275.75</v>
      </c>
      <c r="F75" s="265">
        <v>0</v>
      </c>
      <c r="G75" s="265">
        <v>0</v>
      </c>
      <c r="H75" s="266">
        <f t="shared" si="6"/>
        <v>25</v>
      </c>
      <c r="I75" s="247"/>
      <c r="J75" s="247"/>
      <c r="K75" s="247"/>
      <c r="L75" s="633"/>
      <c r="M75" s="514"/>
      <c r="N75" s="633"/>
      <c r="O75" s="633"/>
      <c r="P75" s="633"/>
      <c r="Q75" s="465"/>
      <c r="R75" s="496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51"/>
      <c r="AD75" s="251"/>
      <c r="AE75" s="247"/>
      <c r="AF75" s="247"/>
    </row>
    <row r="76" spans="1:32" ht="17.25" customHeight="1">
      <c r="A76" s="263">
        <v>26</v>
      </c>
      <c r="B76" s="264">
        <f t="shared" si="5"/>
        <v>26</v>
      </c>
      <c r="C76" s="272" t="s">
        <v>269</v>
      </c>
      <c r="D76" s="265">
        <v>850</v>
      </c>
      <c r="E76" s="265">
        <v>2350</v>
      </c>
      <c r="F76" s="265">
        <v>0</v>
      </c>
      <c r="G76" s="265">
        <v>0</v>
      </c>
      <c r="H76" s="266">
        <f t="shared" si="6"/>
        <v>26</v>
      </c>
      <c r="I76" s="247"/>
      <c r="J76" s="247"/>
      <c r="K76" s="247"/>
      <c r="L76" s="642">
        <f>L74+1</f>
        <v>65</v>
      </c>
      <c r="M76" s="634" t="s">
        <v>353</v>
      </c>
      <c r="N76" s="632"/>
      <c r="O76" s="635">
        <v>46697.669999999991</v>
      </c>
      <c r="P76" s="636">
        <v>35776.89</v>
      </c>
      <c r="Q76" s="492">
        <v>119</v>
      </c>
      <c r="R76" s="493" t="s">
        <v>354</v>
      </c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51"/>
      <c r="AD76" s="251"/>
      <c r="AE76" s="247"/>
      <c r="AF76" s="247"/>
    </row>
    <row r="77" spans="1:32" ht="17.25" customHeight="1">
      <c r="A77" s="263">
        <v>27</v>
      </c>
      <c r="B77" s="264">
        <f t="shared" si="5"/>
        <v>27</v>
      </c>
      <c r="C77" s="272" t="s">
        <v>273</v>
      </c>
      <c r="D77" s="265">
        <v>585</v>
      </c>
      <c r="E77" s="265">
        <v>745</v>
      </c>
      <c r="F77" s="265">
        <v>0</v>
      </c>
      <c r="G77" s="265">
        <v>0</v>
      </c>
      <c r="H77" s="266">
        <f t="shared" si="6"/>
        <v>27</v>
      </c>
      <c r="I77" s="247"/>
      <c r="J77" s="247"/>
      <c r="K77" s="247"/>
      <c r="L77" s="633"/>
      <c r="M77" s="514"/>
      <c r="N77" s="633"/>
      <c r="O77" s="633"/>
      <c r="P77" s="512"/>
      <c r="Q77" s="637">
        <v>41171.53</v>
      </c>
      <c r="R77" s="514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51"/>
      <c r="AD77" s="251"/>
      <c r="AE77" s="247"/>
      <c r="AF77" s="247"/>
    </row>
    <row r="78" spans="1:32" ht="17.25" customHeight="1">
      <c r="A78" s="263">
        <v>28</v>
      </c>
      <c r="B78" s="264">
        <f t="shared" si="5"/>
        <v>28</v>
      </c>
      <c r="C78" s="272" t="s">
        <v>275</v>
      </c>
      <c r="D78" s="265">
        <v>236.9</v>
      </c>
      <c r="E78" s="265">
        <v>635.4</v>
      </c>
      <c r="F78" s="265">
        <v>0</v>
      </c>
      <c r="G78" s="265">
        <v>0</v>
      </c>
      <c r="H78" s="266">
        <f t="shared" si="6"/>
        <v>28</v>
      </c>
      <c r="I78" s="247"/>
      <c r="J78" s="247"/>
      <c r="K78" s="247"/>
      <c r="L78" s="642">
        <f>L76+1</f>
        <v>66</v>
      </c>
      <c r="M78" s="634" t="s">
        <v>355</v>
      </c>
      <c r="N78" s="632"/>
      <c r="O78" s="635">
        <f t="shared" ref="O78:P78" si="15">O70-O71-O72-O74+O76</f>
        <v>69328.97</v>
      </c>
      <c r="P78" s="636">
        <f t="shared" si="15"/>
        <v>69328.97000000003</v>
      </c>
      <c r="Q78" s="497">
        <v>120</v>
      </c>
      <c r="R78" s="498" t="s">
        <v>356</v>
      </c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51"/>
      <c r="AD78" s="251"/>
      <c r="AE78" s="247"/>
      <c r="AF78" s="247"/>
    </row>
    <row r="79" spans="1:32" ht="17.25" customHeight="1">
      <c r="A79" s="263">
        <v>29</v>
      </c>
      <c r="B79" s="264">
        <f t="shared" si="5"/>
        <v>29</v>
      </c>
      <c r="C79" s="272" t="s">
        <v>277</v>
      </c>
      <c r="D79" s="265">
        <v>0</v>
      </c>
      <c r="E79" s="265">
        <v>0</v>
      </c>
      <c r="F79" s="265">
        <v>0</v>
      </c>
      <c r="G79" s="265">
        <v>0</v>
      </c>
      <c r="H79" s="266">
        <f t="shared" si="6"/>
        <v>29</v>
      </c>
      <c r="I79" s="247"/>
      <c r="J79" s="247"/>
      <c r="K79" s="247"/>
      <c r="L79" s="633"/>
      <c r="M79" s="514"/>
      <c r="N79" s="633"/>
      <c r="O79" s="633"/>
      <c r="P79" s="512"/>
      <c r="Q79" s="637">
        <v>-36036.400000000001</v>
      </c>
      <c r="R79" s="514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51"/>
      <c r="AD79" s="251"/>
      <c r="AE79" s="247"/>
      <c r="AF79" s="247"/>
    </row>
    <row r="80" spans="1:32" ht="17.25" customHeight="1">
      <c r="A80" s="263">
        <v>30</v>
      </c>
      <c r="B80" s="264">
        <f t="shared" si="5"/>
        <v>30</v>
      </c>
      <c r="C80" s="272" t="s">
        <v>281</v>
      </c>
      <c r="D80" s="265">
        <v>0</v>
      </c>
      <c r="E80" s="265">
        <v>0</v>
      </c>
      <c r="F80" s="265">
        <v>0</v>
      </c>
      <c r="G80" s="265">
        <v>0</v>
      </c>
      <c r="H80" s="266">
        <f t="shared" si="6"/>
        <v>30</v>
      </c>
      <c r="I80" s="247"/>
      <c r="J80" s="247"/>
      <c r="K80" s="247"/>
      <c r="L80" s="251"/>
      <c r="M80" s="247"/>
      <c r="N80" s="247"/>
      <c r="O80" s="247"/>
      <c r="P80" s="247"/>
      <c r="Q80" s="497">
        <v>121</v>
      </c>
      <c r="R80" s="499" t="s">
        <v>33</v>
      </c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51"/>
      <c r="AD80" s="251"/>
      <c r="AE80" s="247"/>
      <c r="AF80" s="247"/>
    </row>
    <row r="81" spans="1:32" ht="17.25" customHeight="1">
      <c r="A81" s="263">
        <v>31</v>
      </c>
      <c r="B81" s="264">
        <f t="shared" si="5"/>
        <v>31</v>
      </c>
      <c r="C81" s="272" t="s">
        <v>284</v>
      </c>
      <c r="D81" s="265">
        <v>0</v>
      </c>
      <c r="E81" s="265">
        <v>0</v>
      </c>
      <c r="F81" s="265">
        <v>0</v>
      </c>
      <c r="G81" s="265">
        <v>0</v>
      </c>
      <c r="H81" s="266">
        <f t="shared" si="6"/>
        <v>31</v>
      </c>
      <c r="I81" s="247"/>
      <c r="J81" s="247"/>
      <c r="K81" s="247"/>
      <c r="L81" s="251"/>
      <c r="M81" s="247"/>
      <c r="N81" s="247"/>
      <c r="O81" s="247"/>
      <c r="P81" s="247"/>
      <c r="Q81" s="637">
        <f>Q73+Q77+Q79</f>
        <v>69328.97</v>
      </c>
      <c r="R81" s="514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51"/>
      <c r="AD81" s="251"/>
      <c r="AE81" s="247"/>
      <c r="AF81" s="247"/>
    </row>
    <row r="82" spans="1:32" ht="17.25" customHeight="1">
      <c r="A82" s="263">
        <v>32</v>
      </c>
      <c r="B82" s="264">
        <f t="shared" si="5"/>
        <v>32</v>
      </c>
      <c r="C82" s="272" t="s">
        <v>287</v>
      </c>
      <c r="D82" s="265">
        <v>42.32</v>
      </c>
      <c r="E82" s="265">
        <v>105.8</v>
      </c>
      <c r="F82" s="265">
        <v>0</v>
      </c>
      <c r="G82" s="265">
        <v>0</v>
      </c>
      <c r="H82" s="266">
        <f t="shared" si="6"/>
        <v>32</v>
      </c>
      <c r="I82" s="247"/>
      <c r="J82" s="247"/>
      <c r="K82" s="247"/>
      <c r="L82" s="251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51"/>
      <c r="AD82" s="251"/>
      <c r="AE82" s="247"/>
      <c r="AF82" s="247"/>
    </row>
    <row r="83" spans="1:32" ht="17.25" customHeight="1">
      <c r="A83" s="263">
        <v>33</v>
      </c>
      <c r="B83" s="264">
        <f t="shared" si="5"/>
        <v>33</v>
      </c>
      <c r="C83" s="272" t="s">
        <v>290</v>
      </c>
      <c r="D83" s="265">
        <v>0</v>
      </c>
      <c r="E83" s="265">
        <v>0</v>
      </c>
      <c r="F83" s="265">
        <v>0</v>
      </c>
      <c r="G83" s="265">
        <v>0</v>
      </c>
      <c r="H83" s="266">
        <f t="shared" si="6"/>
        <v>33</v>
      </c>
      <c r="I83" s="247"/>
      <c r="J83" s="247"/>
      <c r="K83" s="247"/>
      <c r="L83" s="251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51"/>
      <c r="AD83" s="251"/>
      <c r="AE83" s="247"/>
      <c r="AF83" s="247"/>
    </row>
    <row r="84" spans="1:32" ht="17.25" customHeight="1">
      <c r="A84" s="263">
        <v>34</v>
      </c>
      <c r="B84" s="264">
        <f t="shared" si="5"/>
        <v>34</v>
      </c>
      <c r="C84" s="272" t="s">
        <v>293</v>
      </c>
      <c r="D84" s="265">
        <v>0</v>
      </c>
      <c r="E84" s="265">
        <v>0</v>
      </c>
      <c r="F84" s="265">
        <v>0</v>
      </c>
      <c r="G84" s="265">
        <v>0</v>
      </c>
      <c r="H84" s="266">
        <f t="shared" si="6"/>
        <v>34</v>
      </c>
      <c r="I84" s="247"/>
      <c r="J84" s="247"/>
      <c r="K84" s="247"/>
      <c r="L84" s="251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61" t="s">
        <v>187</v>
      </c>
      <c r="AA84" s="247"/>
      <c r="AB84" s="247"/>
      <c r="AC84" s="251"/>
      <c r="AD84" s="251"/>
      <c r="AE84" s="247"/>
      <c r="AF84" s="247"/>
    </row>
    <row r="85" spans="1:32" ht="17.25" customHeight="1">
      <c r="A85" s="263">
        <v>35</v>
      </c>
      <c r="B85" s="264">
        <f t="shared" si="5"/>
        <v>35</v>
      </c>
      <c r="C85" s="272" t="s">
        <v>296</v>
      </c>
      <c r="D85" s="265">
        <v>0</v>
      </c>
      <c r="E85" s="265">
        <v>10</v>
      </c>
      <c r="F85" s="265">
        <v>0</v>
      </c>
      <c r="G85" s="265">
        <v>0</v>
      </c>
      <c r="H85" s="266">
        <f t="shared" si="6"/>
        <v>35</v>
      </c>
      <c r="I85" s="247"/>
      <c r="J85" s="247"/>
      <c r="K85" s="247"/>
      <c r="L85" s="251"/>
      <c r="M85" s="247"/>
      <c r="N85" s="247"/>
      <c r="O85" s="247"/>
      <c r="P85" s="247"/>
      <c r="Q85" s="458" t="s">
        <v>357</v>
      </c>
      <c r="R85" s="248" t="s">
        <v>358</v>
      </c>
      <c r="S85" s="247"/>
      <c r="T85" s="247"/>
      <c r="U85" s="247"/>
      <c r="V85" s="247"/>
      <c r="W85" s="247"/>
      <c r="X85" s="247"/>
      <c r="Y85" s="641">
        <f t="shared" ref="Y85:Y86" si="16">R2</f>
        <v>0</v>
      </c>
      <c r="Z85" s="559"/>
      <c r="AA85" s="247"/>
      <c r="AB85" s="247"/>
      <c r="AC85" s="251"/>
      <c r="AD85" s="251"/>
      <c r="AE85" s="247"/>
      <c r="AF85" s="247"/>
    </row>
    <row r="86" spans="1:32" ht="17.25" customHeight="1">
      <c r="A86" s="263">
        <v>36</v>
      </c>
      <c r="B86" s="264">
        <f t="shared" si="5"/>
        <v>36</v>
      </c>
      <c r="C86" s="272" t="s">
        <v>299</v>
      </c>
      <c r="D86" s="265">
        <v>0</v>
      </c>
      <c r="E86" s="265">
        <v>0</v>
      </c>
      <c r="F86" s="265">
        <v>0</v>
      </c>
      <c r="G86" s="265">
        <v>0</v>
      </c>
      <c r="H86" s="266">
        <f t="shared" si="6"/>
        <v>36</v>
      </c>
      <c r="I86" s="247"/>
      <c r="J86" s="247"/>
      <c r="K86" s="247"/>
      <c r="L86" s="251"/>
      <c r="M86" s="247"/>
      <c r="N86" s="247"/>
      <c r="O86" s="247"/>
      <c r="P86" s="247"/>
      <c r="Q86" s="500">
        <f>Q81-O78</f>
        <v>0</v>
      </c>
      <c r="R86" s="302">
        <f>Q81-P78</f>
        <v>0</v>
      </c>
      <c r="S86" s="247"/>
      <c r="T86" s="247"/>
      <c r="U86" s="247"/>
      <c r="V86" s="247"/>
      <c r="W86" s="247"/>
      <c r="X86" s="247"/>
      <c r="Y86" s="630">
        <f t="shared" si="16"/>
        <v>42961</v>
      </c>
      <c r="Z86" s="559"/>
      <c r="AA86" s="247"/>
      <c r="AB86" s="247"/>
      <c r="AC86" s="251"/>
      <c r="AD86" s="251"/>
      <c r="AE86" s="247"/>
      <c r="AF86" s="247"/>
    </row>
    <row r="87" spans="1:32" ht="17.25" customHeight="1">
      <c r="A87" s="263">
        <v>37</v>
      </c>
      <c r="B87" s="264">
        <f t="shared" si="5"/>
        <v>37</v>
      </c>
      <c r="C87" s="272" t="s">
        <v>302</v>
      </c>
      <c r="D87" s="265">
        <v>11.64</v>
      </c>
      <c r="E87" s="265">
        <v>29.09</v>
      </c>
      <c r="F87" s="265">
        <v>0</v>
      </c>
      <c r="G87" s="265">
        <v>0</v>
      </c>
      <c r="H87" s="266">
        <f t="shared" si="6"/>
        <v>37</v>
      </c>
      <c r="I87" s="247"/>
      <c r="J87" s="247"/>
      <c r="K87" s="247"/>
      <c r="L87" s="251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51"/>
      <c r="AD87" s="251"/>
      <c r="AE87" s="247"/>
      <c r="AF87" s="247"/>
    </row>
    <row r="88" spans="1:32" ht="17.25" customHeight="1">
      <c r="A88" s="263">
        <v>38</v>
      </c>
      <c r="B88" s="264">
        <f t="shared" si="5"/>
        <v>38</v>
      </c>
      <c r="C88" s="272" t="s">
        <v>305</v>
      </c>
      <c r="D88" s="265">
        <v>9.9499999999999993</v>
      </c>
      <c r="E88" s="265">
        <v>29.849999999999998</v>
      </c>
      <c r="F88" s="265">
        <v>0</v>
      </c>
      <c r="G88" s="265">
        <v>0</v>
      </c>
      <c r="H88" s="266">
        <f t="shared" si="6"/>
        <v>38</v>
      </c>
      <c r="I88" s="247"/>
      <c r="J88" s="247"/>
      <c r="K88" s="247"/>
      <c r="L88" s="251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51"/>
      <c r="AD88" s="251"/>
      <c r="AE88" s="247"/>
      <c r="AF88" s="247"/>
    </row>
    <row r="89" spans="1:32" ht="17.25" customHeight="1">
      <c r="A89" s="263">
        <v>39</v>
      </c>
      <c r="B89" s="264">
        <f t="shared" si="5"/>
        <v>39</v>
      </c>
      <c r="C89" s="272" t="s">
        <v>307</v>
      </c>
      <c r="D89" s="265">
        <v>0</v>
      </c>
      <c r="E89" s="265">
        <v>0</v>
      </c>
      <c r="F89" s="265">
        <v>0</v>
      </c>
      <c r="G89" s="265">
        <v>0</v>
      </c>
      <c r="H89" s="266">
        <f t="shared" si="6"/>
        <v>39</v>
      </c>
      <c r="I89" s="247"/>
      <c r="J89" s="247"/>
      <c r="K89" s="247"/>
      <c r="L89" s="251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51"/>
      <c r="AD89" s="251"/>
      <c r="AE89" s="247"/>
      <c r="AF89" s="247"/>
    </row>
    <row r="90" spans="1:32" ht="17.25" customHeight="1">
      <c r="A90" s="263">
        <v>40</v>
      </c>
      <c r="B90" s="264">
        <f t="shared" si="5"/>
        <v>40</v>
      </c>
      <c r="C90" s="272" t="s">
        <v>310</v>
      </c>
      <c r="D90" s="265">
        <v>0</v>
      </c>
      <c r="E90" s="265">
        <v>0</v>
      </c>
      <c r="F90" s="265">
        <v>0</v>
      </c>
      <c r="G90" s="265">
        <v>0</v>
      </c>
      <c r="H90" s="266">
        <f t="shared" si="6"/>
        <v>40</v>
      </c>
      <c r="I90" s="247"/>
      <c r="J90" s="247"/>
      <c r="K90" s="247"/>
      <c r="L90" s="251"/>
      <c r="M90" s="247"/>
      <c r="N90" s="247"/>
      <c r="O90" s="247"/>
      <c r="P90" s="247"/>
      <c r="Q90" s="247"/>
      <c r="R90" s="247"/>
      <c r="S90" s="247"/>
      <c r="T90" s="303"/>
      <c r="U90" s="247"/>
      <c r="V90" s="247"/>
      <c r="W90" s="304"/>
      <c r="X90" s="247"/>
      <c r="Y90" s="247"/>
      <c r="Z90" s="247"/>
      <c r="AA90" s="247"/>
      <c r="AB90" s="247"/>
      <c r="AC90" s="251"/>
      <c r="AD90" s="251"/>
      <c r="AE90" s="247"/>
      <c r="AF90" s="247"/>
    </row>
    <row r="91" spans="1:32" ht="17.25" customHeight="1">
      <c r="A91" s="263">
        <v>41</v>
      </c>
      <c r="B91" s="264">
        <f t="shared" si="5"/>
        <v>41</v>
      </c>
      <c r="C91" s="272" t="s">
        <v>313</v>
      </c>
      <c r="D91" s="265">
        <v>0</v>
      </c>
      <c r="E91" s="265">
        <v>0</v>
      </c>
      <c r="F91" s="265">
        <v>0</v>
      </c>
      <c r="G91" s="265">
        <v>0</v>
      </c>
      <c r="H91" s="266">
        <f t="shared" si="6"/>
        <v>41</v>
      </c>
      <c r="I91" s="247"/>
      <c r="J91" s="247"/>
      <c r="K91" s="247"/>
      <c r="L91" s="251"/>
      <c r="M91" s="247"/>
      <c r="N91" s="247"/>
      <c r="O91" s="247"/>
      <c r="P91" s="247"/>
      <c r="Q91" s="247"/>
      <c r="R91" s="247"/>
      <c r="S91" s="247"/>
      <c r="T91" s="304"/>
      <c r="U91" s="247"/>
      <c r="V91" s="247"/>
      <c r="W91" s="304"/>
      <c r="X91" s="247"/>
      <c r="Y91" s="247"/>
      <c r="Z91" s="247"/>
      <c r="AA91" s="247"/>
      <c r="AB91" s="247"/>
      <c r="AC91" s="251"/>
      <c r="AD91" s="251"/>
      <c r="AE91" s="247"/>
      <c r="AF91" s="247"/>
    </row>
    <row r="92" spans="1:32" ht="17.25" customHeight="1">
      <c r="A92" s="263">
        <v>42</v>
      </c>
      <c r="B92" s="264">
        <f t="shared" si="5"/>
        <v>42</v>
      </c>
      <c r="C92" s="272" t="s">
        <v>316</v>
      </c>
      <c r="D92" s="265">
        <v>0</v>
      </c>
      <c r="E92" s="265">
        <v>0</v>
      </c>
      <c r="F92" s="265">
        <v>0</v>
      </c>
      <c r="G92" s="265">
        <v>0</v>
      </c>
      <c r="H92" s="266">
        <f t="shared" si="6"/>
        <v>42</v>
      </c>
      <c r="I92" s="247"/>
      <c r="J92" s="247"/>
      <c r="K92" s="247"/>
      <c r="L92" s="251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51"/>
      <c r="AD92" s="251"/>
      <c r="AE92" s="247"/>
      <c r="AF92" s="247"/>
    </row>
    <row r="93" spans="1:32" ht="17.25" customHeight="1">
      <c r="A93" s="263">
        <v>43</v>
      </c>
      <c r="B93" s="264">
        <f t="shared" si="5"/>
        <v>43</v>
      </c>
      <c r="C93" s="272" t="s">
        <v>318</v>
      </c>
      <c r="D93" s="265">
        <v>0</v>
      </c>
      <c r="E93" s="265">
        <v>0</v>
      </c>
      <c r="F93" s="265">
        <v>0</v>
      </c>
      <c r="G93" s="265">
        <v>0</v>
      </c>
      <c r="H93" s="266">
        <f t="shared" si="6"/>
        <v>43</v>
      </c>
      <c r="I93" s="247"/>
      <c r="J93" s="247"/>
      <c r="K93" s="247"/>
      <c r="L93" s="251"/>
      <c r="M93" s="247"/>
      <c r="N93" s="247"/>
      <c r="O93" s="247"/>
      <c r="P93" s="247"/>
      <c r="Q93" s="247"/>
      <c r="R93" s="247"/>
      <c r="S93" s="247"/>
      <c r="T93" s="304"/>
      <c r="U93" s="247"/>
      <c r="V93" s="247"/>
      <c r="W93" s="304"/>
      <c r="X93" s="247"/>
      <c r="Y93" s="247"/>
      <c r="Z93" s="247"/>
      <c r="AA93" s="247"/>
      <c r="AB93" s="247"/>
      <c r="AC93" s="251"/>
      <c r="AD93" s="251"/>
      <c r="AE93" s="247"/>
      <c r="AF93" s="247"/>
    </row>
    <row r="94" spans="1:32" ht="17.25" customHeight="1">
      <c r="A94" s="263">
        <v>44</v>
      </c>
      <c r="B94" s="264">
        <f t="shared" si="5"/>
        <v>44</v>
      </c>
      <c r="C94" s="272" t="s">
        <v>319</v>
      </c>
      <c r="D94" s="265">
        <v>0</v>
      </c>
      <c r="E94" s="265">
        <v>0</v>
      </c>
      <c r="F94" s="265">
        <v>0</v>
      </c>
      <c r="G94" s="265">
        <v>0</v>
      </c>
      <c r="H94" s="266">
        <f t="shared" si="6"/>
        <v>44</v>
      </c>
      <c r="I94" s="247"/>
      <c r="J94" s="247"/>
      <c r="K94" s="247"/>
      <c r="L94" s="251"/>
      <c r="M94" s="247"/>
      <c r="N94" s="247"/>
      <c r="O94" s="247"/>
      <c r="P94" s="247"/>
      <c r="Q94" s="247"/>
      <c r="R94" s="247"/>
      <c r="S94" s="247"/>
      <c r="T94" s="304"/>
      <c r="U94" s="247"/>
      <c r="V94" s="247"/>
      <c r="W94" s="304"/>
      <c r="X94" s="247"/>
      <c r="Y94" s="247"/>
      <c r="Z94" s="247"/>
      <c r="AA94" s="247"/>
      <c r="AB94" s="247"/>
      <c r="AC94" s="251"/>
      <c r="AD94" s="251"/>
      <c r="AE94" s="247"/>
      <c r="AF94" s="247"/>
    </row>
    <row r="95" spans="1:32" ht="17.25" customHeight="1">
      <c r="A95" s="263">
        <v>45</v>
      </c>
      <c r="B95" s="264">
        <f t="shared" si="5"/>
        <v>45</v>
      </c>
      <c r="C95" s="272" t="s">
        <v>321</v>
      </c>
      <c r="D95" s="265">
        <v>0</v>
      </c>
      <c r="E95" s="265">
        <v>0</v>
      </c>
      <c r="F95" s="265">
        <v>0</v>
      </c>
      <c r="G95" s="265">
        <v>0</v>
      </c>
      <c r="H95" s="266">
        <f t="shared" si="6"/>
        <v>45</v>
      </c>
      <c r="I95" s="247"/>
      <c r="J95" s="247"/>
      <c r="K95" s="247"/>
      <c r="L95" s="251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51"/>
      <c r="AD95" s="251"/>
      <c r="AE95" s="247"/>
      <c r="AF95" s="247"/>
    </row>
    <row r="96" spans="1:32" ht="17.25" customHeight="1">
      <c r="A96" s="263">
        <v>46</v>
      </c>
      <c r="B96" s="264">
        <f t="shared" si="5"/>
        <v>46</v>
      </c>
      <c r="C96" s="272" t="s">
        <v>323</v>
      </c>
      <c r="D96" s="265">
        <v>0</v>
      </c>
      <c r="E96" s="265">
        <v>0</v>
      </c>
      <c r="F96" s="265">
        <v>0</v>
      </c>
      <c r="G96" s="265">
        <v>0</v>
      </c>
      <c r="H96" s="266">
        <f t="shared" si="6"/>
        <v>46</v>
      </c>
      <c r="I96" s="247"/>
      <c r="J96" s="247"/>
      <c r="K96" s="247"/>
      <c r="L96" s="251"/>
      <c r="M96" s="247"/>
      <c r="N96" s="247"/>
      <c r="O96" s="247"/>
      <c r="P96" s="247"/>
      <c r="Q96" s="247"/>
      <c r="R96" s="247"/>
      <c r="S96" s="247"/>
      <c r="T96" s="304"/>
      <c r="U96" s="247"/>
      <c r="V96" s="247"/>
      <c r="W96" s="304"/>
      <c r="X96" s="247"/>
      <c r="Y96" s="247"/>
      <c r="Z96" s="247"/>
      <c r="AA96" s="247"/>
      <c r="AB96" s="247"/>
      <c r="AC96" s="251"/>
      <c r="AD96" s="251"/>
      <c r="AE96" s="247"/>
      <c r="AF96" s="247"/>
    </row>
    <row r="97" spans="1:32" ht="17.25" customHeight="1">
      <c r="A97" s="263">
        <v>47</v>
      </c>
      <c r="B97" s="264">
        <f t="shared" si="5"/>
        <v>47</v>
      </c>
      <c r="C97" s="272" t="s">
        <v>326</v>
      </c>
      <c r="D97" s="265">
        <v>0</v>
      </c>
      <c r="E97" s="265">
        <v>0</v>
      </c>
      <c r="F97" s="265">
        <v>0</v>
      </c>
      <c r="G97" s="265">
        <v>0</v>
      </c>
      <c r="H97" s="266">
        <f t="shared" si="6"/>
        <v>47</v>
      </c>
      <c r="I97" s="247"/>
      <c r="J97" s="247"/>
      <c r="K97" s="247"/>
      <c r="L97" s="251"/>
      <c r="M97" s="247"/>
      <c r="N97" s="247"/>
      <c r="O97" s="247"/>
      <c r="P97" s="247"/>
      <c r="Q97" s="247"/>
      <c r="R97" s="247"/>
      <c r="S97" s="247"/>
      <c r="T97" s="304"/>
      <c r="U97" s="247"/>
      <c r="V97" s="247"/>
      <c r="W97" s="304"/>
      <c r="X97" s="247"/>
      <c r="Y97" s="247"/>
      <c r="Z97" s="247"/>
      <c r="AA97" s="247"/>
      <c r="AB97" s="247"/>
      <c r="AC97" s="251"/>
      <c r="AD97" s="251"/>
      <c r="AE97" s="247"/>
      <c r="AF97" s="247"/>
    </row>
    <row r="98" spans="1:32" ht="17.25" customHeight="1">
      <c r="A98" s="263">
        <v>48</v>
      </c>
      <c r="B98" s="264">
        <f t="shared" si="5"/>
        <v>48</v>
      </c>
      <c r="C98" s="272" t="s">
        <v>329</v>
      </c>
      <c r="D98" s="265">
        <v>0</v>
      </c>
      <c r="E98" s="265">
        <v>0</v>
      </c>
      <c r="F98" s="265">
        <v>0</v>
      </c>
      <c r="G98" s="265">
        <v>0</v>
      </c>
      <c r="H98" s="266">
        <f t="shared" si="6"/>
        <v>48</v>
      </c>
      <c r="I98" s="247"/>
      <c r="J98" s="247"/>
      <c r="K98" s="247"/>
      <c r="L98" s="251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51"/>
      <c r="AD98" s="251"/>
      <c r="AE98" s="247"/>
      <c r="AF98" s="247"/>
    </row>
    <row r="99" spans="1:32" ht="17.25" customHeight="1">
      <c r="A99" s="263">
        <v>49</v>
      </c>
      <c r="B99" s="264">
        <f t="shared" si="5"/>
        <v>49</v>
      </c>
      <c r="C99" s="272" t="s">
        <v>331</v>
      </c>
      <c r="D99" s="265">
        <v>0</v>
      </c>
      <c r="E99" s="265">
        <v>0</v>
      </c>
      <c r="F99" s="265">
        <v>0</v>
      </c>
      <c r="G99" s="265">
        <v>0</v>
      </c>
      <c r="H99" s="266">
        <f t="shared" si="6"/>
        <v>49</v>
      </c>
      <c r="I99" s="247"/>
      <c r="J99" s="247"/>
      <c r="K99" s="247"/>
      <c r="L99" s="251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51"/>
      <c r="AD99" s="251"/>
      <c r="AE99" s="247"/>
      <c r="AF99" s="247"/>
    </row>
    <row r="100" spans="1:32" ht="17.25" customHeight="1">
      <c r="A100" s="263">
        <v>50</v>
      </c>
      <c r="B100" s="264">
        <f t="shared" si="5"/>
        <v>50</v>
      </c>
      <c r="C100" s="272" t="s">
        <v>333</v>
      </c>
      <c r="D100" s="265">
        <v>0</v>
      </c>
      <c r="E100" s="265">
        <v>0</v>
      </c>
      <c r="F100" s="265">
        <v>0</v>
      </c>
      <c r="G100" s="265">
        <v>0</v>
      </c>
      <c r="H100" s="266">
        <f t="shared" si="6"/>
        <v>50</v>
      </c>
      <c r="I100" s="247"/>
      <c r="J100" s="247"/>
      <c r="K100" s="247"/>
      <c r="L100" s="251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51"/>
      <c r="AD100" s="251"/>
      <c r="AE100" s="247"/>
      <c r="AF100" s="247"/>
    </row>
    <row r="101" spans="1:32" ht="17.25" customHeight="1">
      <c r="A101" s="263">
        <v>51</v>
      </c>
      <c r="B101" s="264">
        <f t="shared" si="5"/>
        <v>51</v>
      </c>
      <c r="C101" s="272" t="s">
        <v>335</v>
      </c>
      <c r="D101" s="265">
        <v>0</v>
      </c>
      <c r="E101" s="265">
        <v>0</v>
      </c>
      <c r="F101" s="265">
        <v>0</v>
      </c>
      <c r="G101" s="265">
        <v>0</v>
      </c>
      <c r="H101" s="266">
        <f t="shared" si="6"/>
        <v>51</v>
      </c>
      <c r="I101" s="247"/>
      <c r="J101" s="247"/>
      <c r="K101" s="247"/>
      <c r="L101" s="251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51"/>
      <c r="AD101" s="251"/>
      <c r="AE101" s="247"/>
      <c r="AF101" s="247"/>
    </row>
    <row r="102" spans="1:32" ht="17.25" customHeight="1">
      <c r="A102" s="263">
        <v>52</v>
      </c>
      <c r="B102" s="264">
        <f t="shared" si="5"/>
        <v>52</v>
      </c>
      <c r="C102" s="272" t="s">
        <v>337</v>
      </c>
      <c r="D102" s="265">
        <v>-24.24</v>
      </c>
      <c r="E102" s="265">
        <v>-24.24</v>
      </c>
      <c r="F102" s="265">
        <v>0</v>
      </c>
      <c r="G102" s="265">
        <v>0</v>
      </c>
      <c r="H102" s="266">
        <f t="shared" si="6"/>
        <v>52</v>
      </c>
      <c r="I102" s="247"/>
      <c r="J102" s="247"/>
      <c r="K102" s="247"/>
      <c r="L102" s="251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51"/>
      <c r="AD102" s="251"/>
      <c r="AE102" s="247"/>
      <c r="AF102" s="247"/>
    </row>
    <row r="103" spans="1:32" ht="17.25" customHeight="1">
      <c r="A103" s="263">
        <v>53</v>
      </c>
      <c r="B103" s="264">
        <f t="shared" si="5"/>
        <v>53</v>
      </c>
      <c r="C103" s="272" t="s">
        <v>339</v>
      </c>
      <c r="D103" s="265">
        <v>-53.97</v>
      </c>
      <c r="E103" s="265">
        <v>-112.86</v>
      </c>
      <c r="F103" s="265">
        <v>0</v>
      </c>
      <c r="G103" s="265">
        <v>0</v>
      </c>
      <c r="H103" s="266">
        <f t="shared" si="6"/>
        <v>53</v>
      </c>
      <c r="I103" s="247"/>
      <c r="J103" s="247"/>
      <c r="K103" s="247"/>
      <c r="L103" s="251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51"/>
      <c r="AD103" s="251"/>
      <c r="AE103" s="247"/>
      <c r="AF103" s="247"/>
    </row>
    <row r="104" spans="1:32" ht="17.25" customHeight="1">
      <c r="A104" s="263">
        <v>54</v>
      </c>
      <c r="B104" s="264">
        <f t="shared" si="5"/>
        <v>54</v>
      </c>
      <c r="C104" s="272" t="s">
        <v>340</v>
      </c>
      <c r="D104" s="265">
        <v>-21.16</v>
      </c>
      <c r="E104" s="265">
        <v>-71.150000000000006</v>
      </c>
      <c r="F104" s="265">
        <v>0</v>
      </c>
      <c r="G104" s="265">
        <v>0</v>
      </c>
      <c r="H104" s="266">
        <f t="shared" si="6"/>
        <v>54</v>
      </c>
      <c r="I104" s="247"/>
      <c r="J104" s="247"/>
      <c r="K104" s="247"/>
      <c r="L104" s="251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51"/>
      <c r="AD104" s="251"/>
      <c r="AE104" s="247"/>
      <c r="AF104" s="247"/>
    </row>
    <row r="105" spans="1:32" ht="17.25" customHeight="1">
      <c r="A105" s="263">
        <v>55</v>
      </c>
      <c r="B105" s="264">
        <f t="shared" si="5"/>
        <v>55</v>
      </c>
      <c r="C105" s="272" t="s">
        <v>342</v>
      </c>
      <c r="D105" s="265">
        <v>0</v>
      </c>
      <c r="E105" s="265">
        <v>0</v>
      </c>
      <c r="F105" s="265">
        <v>0</v>
      </c>
      <c r="G105" s="265">
        <v>0</v>
      </c>
      <c r="H105" s="266">
        <f t="shared" si="6"/>
        <v>55</v>
      </c>
      <c r="I105" s="247"/>
      <c r="J105" s="247"/>
      <c r="K105" s="247"/>
      <c r="L105" s="251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51"/>
      <c r="AD105" s="251"/>
      <c r="AE105" s="247"/>
      <c r="AF105" s="247"/>
    </row>
    <row r="106" spans="1:32" ht="17.25" customHeight="1">
      <c r="A106" s="263">
        <v>56</v>
      </c>
      <c r="B106" s="264">
        <f t="shared" si="5"/>
        <v>56</v>
      </c>
      <c r="C106" s="272" t="s">
        <v>343</v>
      </c>
      <c r="D106" s="265">
        <v>0</v>
      </c>
      <c r="E106" s="265">
        <v>0</v>
      </c>
      <c r="F106" s="265">
        <v>0</v>
      </c>
      <c r="G106" s="265">
        <v>0</v>
      </c>
      <c r="H106" s="266">
        <f t="shared" si="6"/>
        <v>56</v>
      </c>
      <c r="I106" s="247"/>
      <c r="J106" s="247"/>
      <c r="K106" s="247"/>
      <c r="L106" s="251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51"/>
      <c r="AD106" s="251"/>
      <c r="AE106" s="247"/>
      <c r="AF106" s="247"/>
    </row>
    <row r="107" spans="1:32" ht="17.25" customHeight="1">
      <c r="A107" s="263">
        <v>57</v>
      </c>
      <c r="B107" s="264">
        <f t="shared" si="5"/>
        <v>57</v>
      </c>
      <c r="C107" s="272" t="s">
        <v>344</v>
      </c>
      <c r="D107" s="265">
        <v>0</v>
      </c>
      <c r="E107" s="265">
        <v>0</v>
      </c>
      <c r="F107" s="265">
        <v>0</v>
      </c>
      <c r="G107" s="265">
        <v>0</v>
      </c>
      <c r="H107" s="266">
        <f t="shared" si="6"/>
        <v>57</v>
      </c>
      <c r="I107" s="247"/>
      <c r="J107" s="247"/>
      <c r="K107" s="247"/>
      <c r="L107" s="251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51"/>
      <c r="AD107" s="251"/>
      <c r="AE107" s="247"/>
      <c r="AF107" s="247"/>
    </row>
    <row r="108" spans="1:32" ht="17.25" customHeight="1">
      <c r="A108" s="263">
        <v>58</v>
      </c>
      <c r="B108" s="264">
        <f t="shared" si="5"/>
        <v>58</v>
      </c>
      <c r="C108" s="272" t="s">
        <v>345</v>
      </c>
      <c r="D108" s="265">
        <v>0</v>
      </c>
      <c r="E108" s="265">
        <v>0</v>
      </c>
      <c r="F108" s="265">
        <v>0</v>
      </c>
      <c r="G108" s="265">
        <v>0</v>
      </c>
      <c r="H108" s="266">
        <f t="shared" si="6"/>
        <v>58</v>
      </c>
      <c r="I108" s="247"/>
      <c r="J108" s="247"/>
      <c r="K108" s="247"/>
      <c r="L108" s="251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51"/>
      <c r="AD108" s="251"/>
      <c r="AE108" s="247"/>
      <c r="AF108" s="247"/>
    </row>
    <row r="109" spans="1:32" ht="17.25" customHeight="1">
      <c r="A109" s="263">
        <v>59</v>
      </c>
      <c r="B109" s="264">
        <f t="shared" si="5"/>
        <v>59</v>
      </c>
      <c r="C109" s="272" t="s">
        <v>346</v>
      </c>
      <c r="D109" s="265">
        <v>0</v>
      </c>
      <c r="E109" s="265">
        <v>0</v>
      </c>
      <c r="F109" s="265">
        <v>0</v>
      </c>
      <c r="G109" s="265">
        <v>0</v>
      </c>
      <c r="H109" s="266">
        <f t="shared" si="6"/>
        <v>59</v>
      </c>
      <c r="I109" s="247"/>
      <c r="J109" s="247"/>
      <c r="K109" s="247"/>
      <c r="L109" s="251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51"/>
      <c r="AD109" s="251"/>
      <c r="AE109" s="247"/>
      <c r="AF109" s="247"/>
    </row>
    <row r="110" spans="1:32" ht="17.25" customHeight="1">
      <c r="A110" s="263">
        <v>117</v>
      </c>
      <c r="B110" s="264">
        <f t="shared" si="5"/>
        <v>117</v>
      </c>
      <c r="C110" s="501" t="s">
        <v>351</v>
      </c>
      <c r="D110" s="265">
        <v>64193.84</v>
      </c>
      <c r="E110" s="265">
        <v>106408.51999999999</v>
      </c>
      <c r="F110" s="265"/>
      <c r="G110" s="265"/>
      <c r="H110" s="266">
        <f t="shared" si="6"/>
        <v>117</v>
      </c>
      <c r="I110" s="247"/>
      <c r="J110" s="247"/>
      <c r="K110" s="247"/>
      <c r="L110" s="251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51"/>
      <c r="AD110" s="251"/>
      <c r="AE110" s="247"/>
      <c r="AF110" s="247"/>
    </row>
    <row r="111" spans="1:32" ht="17.25" customHeight="1">
      <c r="A111" s="263">
        <v>102</v>
      </c>
      <c r="B111" s="264">
        <f t="shared" si="5"/>
        <v>102</v>
      </c>
      <c r="C111" s="272" t="s">
        <v>359</v>
      </c>
      <c r="D111" s="265">
        <v>-36036.400000000001</v>
      </c>
      <c r="E111" s="265">
        <v>-72634.94</v>
      </c>
      <c r="F111" s="265"/>
      <c r="G111" s="265"/>
      <c r="H111" s="266">
        <f t="shared" si="6"/>
        <v>102</v>
      </c>
      <c r="I111" s="247"/>
      <c r="J111" s="247"/>
      <c r="K111" s="247"/>
      <c r="L111" s="251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51"/>
      <c r="AD111" s="251"/>
      <c r="AE111" s="247"/>
      <c r="AF111" s="247"/>
    </row>
    <row r="112" spans="1:32" ht="17.25" customHeight="1">
      <c r="A112" s="263">
        <v>103</v>
      </c>
      <c r="B112" s="264">
        <f t="shared" si="5"/>
        <v>103</v>
      </c>
      <c r="C112" s="272" t="s">
        <v>354</v>
      </c>
      <c r="D112" s="265">
        <v>41171.53</v>
      </c>
      <c r="E112" s="265">
        <v>82253.06</v>
      </c>
      <c r="F112" s="265"/>
      <c r="G112" s="265"/>
      <c r="H112" s="266">
        <f t="shared" si="6"/>
        <v>103</v>
      </c>
      <c r="I112" s="247"/>
      <c r="J112" s="247"/>
      <c r="K112" s="247"/>
      <c r="L112" s="251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51"/>
      <c r="AD112" s="251"/>
      <c r="AE112" s="247"/>
      <c r="AF112" s="247"/>
    </row>
    <row r="113" spans="1:32" ht="17.25" customHeight="1">
      <c r="A113" s="263"/>
      <c r="B113" s="264" t="str">
        <f t="shared" si="5"/>
        <v xml:space="preserve"> </v>
      </c>
      <c r="C113" s="272" t="s">
        <v>360</v>
      </c>
      <c r="D113" s="265">
        <v>42214.68</v>
      </c>
      <c r="E113" s="265">
        <v>72999.92</v>
      </c>
      <c r="F113" s="265"/>
      <c r="G113" s="265"/>
      <c r="H113" s="266" t="str">
        <f t="shared" si="6"/>
        <v xml:space="preserve"> </v>
      </c>
      <c r="I113" s="247"/>
      <c r="J113" s="247"/>
      <c r="K113" s="247"/>
      <c r="L113" s="251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51"/>
      <c r="AD113" s="251"/>
      <c r="AE113" s="247"/>
      <c r="AF113" s="247"/>
    </row>
    <row r="114" spans="1:32" ht="17.25" customHeight="1">
      <c r="A114" s="263"/>
      <c r="B114" s="264" t="str">
        <f t="shared" si="5"/>
        <v xml:space="preserve"> </v>
      </c>
      <c r="C114" s="272" t="s">
        <v>361</v>
      </c>
      <c r="D114" s="265">
        <v>41081.53</v>
      </c>
      <c r="E114" s="265">
        <v>83048.13</v>
      </c>
      <c r="F114" s="265"/>
      <c r="G114" s="265"/>
      <c r="H114" s="266" t="str">
        <f t="shared" si="6"/>
        <v xml:space="preserve"> </v>
      </c>
      <c r="I114" s="247"/>
      <c r="J114" s="247"/>
      <c r="K114" s="247"/>
      <c r="L114" s="251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51"/>
      <c r="AD114" s="251"/>
      <c r="AE114" s="247"/>
      <c r="AF114" s="247"/>
    </row>
    <row r="115" spans="1:32" ht="17.25" customHeight="1">
      <c r="A115" s="263"/>
      <c r="B115" s="264" t="str">
        <f t="shared" si="5"/>
        <v xml:space="preserve"> </v>
      </c>
      <c r="C115" s="272" t="s">
        <v>362</v>
      </c>
      <c r="D115" s="265">
        <v>-36598.54</v>
      </c>
      <c r="E115" s="265">
        <v>-73573.489999999991</v>
      </c>
      <c r="F115" s="265"/>
      <c r="G115" s="265"/>
      <c r="H115" s="266" t="str">
        <f t="shared" si="6"/>
        <v xml:space="preserve"> </v>
      </c>
      <c r="I115" s="247"/>
      <c r="J115" s="247"/>
      <c r="K115" s="247"/>
      <c r="L115" s="251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51"/>
      <c r="AD115" s="251"/>
      <c r="AE115" s="247"/>
      <c r="AF115" s="247"/>
    </row>
    <row r="116" spans="1:32" ht="17.25" customHeight="1">
      <c r="A116" s="263"/>
      <c r="B116" s="264" t="str">
        <f t="shared" si="5"/>
        <v xml:space="preserve"> </v>
      </c>
      <c r="C116" s="272" t="s">
        <v>363</v>
      </c>
      <c r="D116" s="265">
        <v>0</v>
      </c>
      <c r="E116" s="265">
        <v>0</v>
      </c>
      <c r="F116" s="265"/>
      <c r="G116" s="265"/>
      <c r="H116" s="266" t="str">
        <f t="shared" si="6"/>
        <v xml:space="preserve"> </v>
      </c>
      <c r="I116" s="247"/>
      <c r="J116" s="247"/>
      <c r="K116" s="247"/>
      <c r="L116" s="251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51"/>
      <c r="AD116" s="251"/>
      <c r="AE116" s="247"/>
      <c r="AF116" s="247"/>
    </row>
    <row r="117" spans="1:32" ht="17.25" customHeight="1">
      <c r="A117" s="263"/>
      <c r="B117" s="264" t="str">
        <f t="shared" si="5"/>
        <v xml:space="preserve"> </v>
      </c>
      <c r="C117" s="272" t="s">
        <v>364</v>
      </c>
      <c r="D117" s="265">
        <v>0</v>
      </c>
      <c r="E117" s="265">
        <v>0</v>
      </c>
      <c r="F117" s="265"/>
      <c r="G117" s="265"/>
      <c r="H117" s="266" t="str">
        <f t="shared" si="6"/>
        <v xml:space="preserve"> </v>
      </c>
      <c r="I117" s="247"/>
      <c r="J117" s="247"/>
      <c r="K117" s="247"/>
      <c r="L117" s="251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51"/>
      <c r="AD117" s="251"/>
      <c r="AE117" s="247"/>
      <c r="AF117" s="247"/>
    </row>
    <row r="118" spans="1:32" ht="17.25" customHeight="1">
      <c r="A118" s="263"/>
      <c r="B118" s="264" t="str">
        <f t="shared" si="5"/>
        <v xml:space="preserve"> </v>
      </c>
      <c r="C118" s="272" t="s">
        <v>365</v>
      </c>
      <c r="D118" s="265">
        <v>0</v>
      </c>
      <c r="E118" s="265">
        <v>0</v>
      </c>
      <c r="F118" s="265"/>
      <c r="G118" s="265"/>
      <c r="H118" s="266" t="str">
        <f t="shared" si="6"/>
        <v xml:space="preserve"> </v>
      </c>
      <c r="I118" s="247"/>
      <c r="J118" s="247"/>
      <c r="K118" s="247"/>
      <c r="L118" s="251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51"/>
      <c r="AD118" s="251"/>
      <c r="AE118" s="247"/>
      <c r="AF118" s="247"/>
    </row>
    <row r="119" spans="1:32" ht="17.25" customHeight="1">
      <c r="A119" s="263">
        <v>62</v>
      </c>
      <c r="B119" s="264">
        <f t="shared" si="5"/>
        <v>62</v>
      </c>
      <c r="C119" s="272" t="s">
        <v>348</v>
      </c>
      <c r="D119" s="265">
        <v>0</v>
      </c>
      <c r="E119" s="265">
        <v>0</v>
      </c>
      <c r="F119" s="265"/>
      <c r="G119" s="265"/>
      <c r="H119" s="266">
        <f t="shared" si="6"/>
        <v>62</v>
      </c>
      <c r="I119" s="247"/>
      <c r="J119" s="247"/>
      <c r="K119" s="247"/>
      <c r="L119" s="251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51"/>
      <c r="AD119" s="251"/>
      <c r="AE119" s="247"/>
      <c r="AF119" s="247"/>
    </row>
    <row r="120" spans="1:32" ht="17.25" customHeight="1">
      <c r="A120" s="263">
        <v>63</v>
      </c>
      <c r="B120" s="264">
        <f t="shared" si="5"/>
        <v>63</v>
      </c>
      <c r="C120" s="272" t="s">
        <v>366</v>
      </c>
      <c r="D120" s="265">
        <v>0</v>
      </c>
      <c r="E120" s="265">
        <v>0</v>
      </c>
      <c r="F120" s="265"/>
      <c r="G120" s="265"/>
      <c r="H120" s="266">
        <f t="shared" si="6"/>
        <v>63</v>
      </c>
      <c r="I120" s="247"/>
      <c r="J120" s="247"/>
      <c r="K120" s="247"/>
      <c r="L120" s="251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51"/>
      <c r="AD120" s="251"/>
      <c r="AE120" s="247"/>
      <c r="AF120" s="247"/>
    </row>
    <row r="121" spans="1:32" ht="17.25" customHeight="1">
      <c r="A121" s="263">
        <v>64</v>
      </c>
      <c r="B121" s="264">
        <f t="shared" si="5"/>
        <v>64</v>
      </c>
      <c r="C121" s="272" t="s">
        <v>367</v>
      </c>
      <c r="D121" s="265">
        <v>15303.03</v>
      </c>
      <c r="E121" s="265">
        <v>34917.9</v>
      </c>
      <c r="F121" s="265"/>
      <c r="G121" s="265"/>
      <c r="H121" s="266">
        <f t="shared" si="6"/>
        <v>64</v>
      </c>
      <c r="I121" s="247"/>
      <c r="J121" s="247"/>
      <c r="K121" s="247"/>
      <c r="L121" s="251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51"/>
      <c r="AD121" s="251"/>
      <c r="AE121" s="247"/>
      <c r="AF121" s="247"/>
    </row>
    <row r="122" spans="1:32" ht="17.25" customHeight="1">
      <c r="A122" s="263">
        <v>65</v>
      </c>
      <c r="B122" s="264">
        <f t="shared" si="5"/>
        <v>65</v>
      </c>
      <c r="C122" s="246" t="s">
        <v>353</v>
      </c>
      <c r="D122" s="265">
        <v>46697.669999999991</v>
      </c>
      <c r="E122" s="265">
        <v>82474.559999999998</v>
      </c>
      <c r="F122" s="265"/>
      <c r="G122" s="265"/>
      <c r="H122" s="266">
        <f t="shared" si="6"/>
        <v>65</v>
      </c>
      <c r="I122" s="247"/>
      <c r="J122" s="247"/>
      <c r="K122" s="247"/>
      <c r="L122" s="251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51"/>
      <c r="AD122" s="251"/>
      <c r="AE122" s="247"/>
      <c r="AF122" s="247"/>
    </row>
    <row r="123" spans="1:32" ht="17.25" customHeight="1">
      <c r="A123" s="263">
        <v>99</v>
      </c>
      <c r="B123" s="264">
        <f t="shared" si="5"/>
        <v>99</v>
      </c>
      <c r="C123" s="272" t="s">
        <v>368</v>
      </c>
      <c r="D123" s="265">
        <v>0</v>
      </c>
      <c r="E123" s="265">
        <v>0</v>
      </c>
      <c r="F123" s="265"/>
      <c r="G123" s="265"/>
      <c r="H123" s="266">
        <f t="shared" si="6"/>
        <v>99</v>
      </c>
      <c r="I123" s="247"/>
      <c r="J123" s="247"/>
      <c r="K123" s="247"/>
      <c r="L123" s="251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51"/>
      <c r="AD123" s="251"/>
      <c r="AE123" s="247"/>
      <c r="AF123" s="247"/>
    </row>
    <row r="124" spans="1:32" ht="17.25" customHeight="1">
      <c r="A124" s="263">
        <v>100</v>
      </c>
      <c r="B124" s="264">
        <f t="shared" si="5"/>
        <v>100</v>
      </c>
      <c r="C124" s="272" t="s">
        <v>369</v>
      </c>
      <c r="D124" s="265">
        <v>0</v>
      </c>
      <c r="E124" s="265">
        <v>0</v>
      </c>
      <c r="F124" s="265"/>
      <c r="G124" s="265"/>
      <c r="H124" s="266">
        <f t="shared" si="6"/>
        <v>100</v>
      </c>
      <c r="I124" s="247"/>
      <c r="J124" s="247"/>
      <c r="K124" s="247"/>
      <c r="L124" s="251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51"/>
      <c r="AD124" s="251"/>
      <c r="AE124" s="247"/>
      <c r="AF124" s="247"/>
    </row>
    <row r="125" spans="1:32" ht="17.25" customHeight="1">
      <c r="A125" s="263">
        <v>103</v>
      </c>
      <c r="B125" s="264">
        <f t="shared" si="5"/>
        <v>103</v>
      </c>
      <c r="C125" s="272" t="s">
        <v>227</v>
      </c>
      <c r="D125" s="265">
        <v>0</v>
      </c>
      <c r="E125" s="265">
        <v>0</v>
      </c>
      <c r="F125" s="265"/>
      <c r="G125" s="265"/>
      <c r="H125" s="266">
        <f t="shared" si="6"/>
        <v>103</v>
      </c>
      <c r="I125" s="247"/>
      <c r="J125" s="247"/>
      <c r="K125" s="247"/>
      <c r="L125" s="251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51"/>
      <c r="AD125" s="251"/>
      <c r="AE125" s="247"/>
      <c r="AF125" s="247"/>
    </row>
    <row r="126" spans="1:32" ht="17.25" customHeight="1">
      <c r="A126" s="263">
        <v>105</v>
      </c>
      <c r="B126" s="264">
        <f t="shared" si="5"/>
        <v>105</v>
      </c>
      <c r="C126" s="272" t="s">
        <v>229</v>
      </c>
      <c r="D126" s="265">
        <v>0</v>
      </c>
      <c r="E126" s="265">
        <v>0</v>
      </c>
      <c r="F126" s="265"/>
      <c r="G126" s="265"/>
      <c r="H126" s="266">
        <f t="shared" si="6"/>
        <v>105</v>
      </c>
      <c r="I126" s="247"/>
      <c r="J126" s="247"/>
      <c r="K126" s="247"/>
      <c r="L126" s="251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51"/>
      <c r="AD126" s="251"/>
      <c r="AE126" s="247"/>
      <c r="AF126" s="247"/>
    </row>
    <row r="127" spans="1:32" ht="17.25" customHeight="1">
      <c r="A127" s="263">
        <v>107</v>
      </c>
      <c r="B127" s="264">
        <f t="shared" si="5"/>
        <v>107</v>
      </c>
      <c r="C127" s="272" t="s">
        <v>236</v>
      </c>
      <c r="D127" s="265">
        <v>288</v>
      </c>
      <c r="E127" s="265">
        <v>535</v>
      </c>
      <c r="F127" s="265"/>
      <c r="G127" s="265"/>
      <c r="H127" s="266">
        <f t="shared" si="6"/>
        <v>107</v>
      </c>
      <c r="I127" s="247"/>
      <c r="J127" s="247"/>
      <c r="K127" s="247"/>
      <c r="L127" s="251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51"/>
      <c r="AD127" s="251"/>
      <c r="AE127" s="247"/>
      <c r="AF127" s="247"/>
    </row>
    <row r="128" spans="1:32" ht="17.25" customHeight="1">
      <c r="A128" s="263">
        <v>115</v>
      </c>
      <c r="B128" s="264">
        <f t="shared" si="5"/>
        <v>115</v>
      </c>
      <c r="C128" s="272" t="e">
        <v>#N/A</v>
      </c>
      <c r="D128" s="265">
        <v>0</v>
      </c>
      <c r="E128" s="265">
        <v>0</v>
      </c>
      <c r="F128" s="265"/>
      <c r="G128" s="265"/>
      <c r="H128" s="266">
        <f t="shared" si="6"/>
        <v>115</v>
      </c>
      <c r="I128" s="247"/>
      <c r="J128" s="247"/>
      <c r="K128" s="247"/>
      <c r="L128" s="251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51"/>
      <c r="AD128" s="251"/>
      <c r="AE128" s="247"/>
      <c r="AF128" s="247"/>
    </row>
    <row r="129" spans="1:32" ht="17.25" customHeight="1">
      <c r="A129" s="263">
        <v>116</v>
      </c>
      <c r="B129" s="264">
        <f t="shared" si="5"/>
        <v>116</v>
      </c>
      <c r="C129" s="272" t="s">
        <v>327</v>
      </c>
      <c r="D129" s="265">
        <v>0</v>
      </c>
      <c r="E129" s="265">
        <v>0</v>
      </c>
      <c r="F129" s="265"/>
      <c r="G129" s="265"/>
      <c r="H129" s="266">
        <f t="shared" si="6"/>
        <v>116</v>
      </c>
      <c r="I129" s="247"/>
      <c r="J129" s="247"/>
      <c r="K129" s="247"/>
      <c r="L129" s="251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51"/>
      <c r="AD129" s="251"/>
      <c r="AE129" s="247"/>
      <c r="AF129" s="247"/>
    </row>
    <row r="130" spans="1:32" ht="17.25" customHeight="1">
      <c r="A130" s="263">
        <v>122</v>
      </c>
      <c r="B130" s="264">
        <f t="shared" si="5"/>
        <v>122</v>
      </c>
      <c r="C130" s="246" t="s">
        <v>370</v>
      </c>
      <c r="D130" s="265">
        <v>0</v>
      </c>
      <c r="E130" s="265" t="s">
        <v>371</v>
      </c>
      <c r="F130" s="265"/>
      <c r="G130" s="265"/>
      <c r="H130" s="266">
        <f t="shared" si="6"/>
        <v>122</v>
      </c>
      <c r="I130" s="247"/>
      <c r="J130" s="247"/>
      <c r="K130" s="247"/>
      <c r="L130" s="251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51"/>
      <c r="AD130" s="251"/>
      <c r="AE130" s="247"/>
      <c r="AF130" s="247"/>
    </row>
    <row r="131" spans="1:32" ht="17.25" customHeight="1">
      <c r="A131" s="263"/>
      <c r="B131" s="264" t="str">
        <f t="shared" si="5"/>
        <v xml:space="preserve"> </v>
      </c>
      <c r="C131" s="246" t="s">
        <v>252</v>
      </c>
      <c r="D131" s="265">
        <v>0</v>
      </c>
      <c r="E131" s="265">
        <v>0</v>
      </c>
      <c r="F131" s="265"/>
      <c r="G131" s="265"/>
      <c r="H131" s="266" t="str">
        <f t="shared" si="6"/>
        <v xml:space="preserve"> </v>
      </c>
      <c r="I131" s="247"/>
      <c r="J131" s="247"/>
      <c r="K131" s="247"/>
      <c r="L131" s="251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51"/>
      <c r="AD131" s="251"/>
      <c r="AE131" s="247"/>
      <c r="AF131" s="247"/>
    </row>
    <row r="132" spans="1:32" ht="17.25" customHeight="1">
      <c r="A132" s="263"/>
      <c r="B132" s="264" t="str">
        <f t="shared" si="5"/>
        <v xml:space="preserve"> </v>
      </c>
      <c r="C132" s="246" t="s">
        <v>372</v>
      </c>
      <c r="D132" s="265">
        <v>0</v>
      </c>
      <c r="E132" s="265">
        <v>0</v>
      </c>
      <c r="F132" s="265"/>
      <c r="G132" s="265"/>
      <c r="H132" s="266" t="str">
        <f t="shared" si="6"/>
        <v xml:space="preserve"> </v>
      </c>
      <c r="I132" s="247"/>
      <c r="J132" s="247"/>
      <c r="K132" s="247"/>
      <c r="L132" s="251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51"/>
      <c r="AD132" s="251"/>
      <c r="AE132" s="247"/>
      <c r="AF132" s="247"/>
    </row>
    <row r="133" spans="1:32" ht="17.25" customHeight="1">
      <c r="A133" s="263">
        <v>123</v>
      </c>
      <c r="B133" s="264">
        <f t="shared" si="5"/>
        <v>123</v>
      </c>
      <c r="C133" s="246" t="s">
        <v>373</v>
      </c>
      <c r="D133" s="265">
        <v>0</v>
      </c>
      <c r="E133" s="265">
        <v>0</v>
      </c>
      <c r="F133" s="265"/>
      <c r="G133" s="265"/>
      <c r="H133" s="266">
        <f t="shared" si="6"/>
        <v>123</v>
      </c>
      <c r="I133" s="247"/>
      <c r="J133" s="247"/>
      <c r="K133" s="247"/>
      <c r="L133" s="251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51"/>
      <c r="AD133" s="251"/>
      <c r="AE133" s="247"/>
      <c r="AF133" s="247"/>
    </row>
    <row r="134" spans="1:32" ht="17.25" customHeight="1">
      <c r="A134" s="263"/>
      <c r="B134" s="264" t="str">
        <f t="shared" si="5"/>
        <v xml:space="preserve"> </v>
      </c>
      <c r="C134" s="246" t="s">
        <v>252</v>
      </c>
      <c r="D134" s="265">
        <v>0</v>
      </c>
      <c r="E134" s="265">
        <v>0</v>
      </c>
      <c r="F134" s="265"/>
      <c r="G134" s="265"/>
      <c r="H134" s="266" t="str">
        <f t="shared" si="6"/>
        <v xml:space="preserve"> </v>
      </c>
      <c r="I134" s="247"/>
      <c r="J134" s="247"/>
      <c r="K134" s="247"/>
      <c r="L134" s="251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51"/>
      <c r="AD134" s="251"/>
      <c r="AE134" s="247"/>
      <c r="AF134" s="247"/>
    </row>
    <row r="135" spans="1:32" ht="17.25" customHeight="1">
      <c r="A135" s="263"/>
      <c r="B135" s="264" t="str">
        <f t="shared" si="5"/>
        <v xml:space="preserve"> </v>
      </c>
      <c r="C135" s="246" t="s">
        <v>372</v>
      </c>
      <c r="D135" s="265">
        <v>0</v>
      </c>
      <c r="E135" s="265">
        <v>0</v>
      </c>
      <c r="F135" s="265"/>
      <c r="G135" s="265"/>
      <c r="H135" s="266" t="str">
        <f t="shared" si="6"/>
        <v xml:space="preserve"> </v>
      </c>
      <c r="I135" s="247"/>
      <c r="J135" s="247"/>
      <c r="K135" s="247"/>
      <c r="L135" s="251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51"/>
      <c r="AD135" s="251"/>
      <c r="AE135" s="247"/>
      <c r="AF135" s="247"/>
    </row>
    <row r="136" spans="1:32" ht="17.25" customHeight="1">
      <c r="A136" s="263">
        <v>124</v>
      </c>
      <c r="B136" s="264">
        <f t="shared" si="5"/>
        <v>124</v>
      </c>
      <c r="C136" s="246" t="s">
        <v>374</v>
      </c>
      <c r="D136" s="265">
        <v>0</v>
      </c>
      <c r="E136" s="265">
        <v>0</v>
      </c>
      <c r="F136" s="265"/>
      <c r="G136" s="265"/>
      <c r="H136" s="266">
        <f t="shared" si="6"/>
        <v>124</v>
      </c>
      <c r="I136" s="247"/>
      <c r="J136" s="247"/>
      <c r="K136" s="247"/>
      <c r="L136" s="251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51"/>
      <c r="AD136" s="251"/>
      <c r="AE136" s="247"/>
      <c r="AF136" s="247"/>
    </row>
    <row r="137" spans="1:32" ht="17.25" customHeight="1">
      <c r="A137" s="263"/>
      <c r="B137" s="264" t="str">
        <f t="shared" si="5"/>
        <v xml:space="preserve"> </v>
      </c>
      <c r="C137" s="246" t="s">
        <v>252</v>
      </c>
      <c r="D137" s="265">
        <v>0</v>
      </c>
      <c r="E137" s="265">
        <v>0</v>
      </c>
      <c r="F137" s="265"/>
      <c r="G137" s="265"/>
      <c r="H137" s="266" t="str">
        <f t="shared" si="6"/>
        <v xml:space="preserve"> </v>
      </c>
      <c r="I137" s="247"/>
      <c r="J137" s="247"/>
      <c r="K137" s="247"/>
      <c r="L137" s="251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51"/>
      <c r="AD137" s="251"/>
      <c r="AE137" s="247"/>
      <c r="AF137" s="247"/>
    </row>
    <row r="138" spans="1:32" ht="17.25" customHeight="1">
      <c r="A138" s="263"/>
      <c r="B138" s="264" t="str">
        <f t="shared" si="5"/>
        <v xml:space="preserve"> </v>
      </c>
      <c r="C138" s="246" t="s">
        <v>372</v>
      </c>
      <c r="D138" s="265">
        <v>0</v>
      </c>
      <c r="E138" s="265">
        <v>0</v>
      </c>
      <c r="F138" s="265"/>
      <c r="G138" s="265"/>
      <c r="H138" s="266" t="str">
        <f t="shared" si="6"/>
        <v xml:space="preserve"> </v>
      </c>
      <c r="I138" s="247"/>
      <c r="J138" s="247"/>
      <c r="K138" s="247"/>
      <c r="L138" s="251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51"/>
      <c r="AD138" s="251"/>
      <c r="AE138" s="247"/>
      <c r="AF138" s="247"/>
    </row>
    <row r="139" spans="1:32" ht="17.25" customHeight="1">
      <c r="A139" s="263">
        <v>125</v>
      </c>
      <c r="B139" s="264">
        <f t="shared" si="5"/>
        <v>125</v>
      </c>
      <c r="C139" s="246" t="s">
        <v>375</v>
      </c>
      <c r="D139" s="265">
        <v>0</v>
      </c>
      <c r="E139" s="265">
        <v>0</v>
      </c>
      <c r="F139" s="265"/>
      <c r="G139" s="265"/>
      <c r="H139" s="266">
        <f t="shared" si="6"/>
        <v>125</v>
      </c>
      <c r="I139" s="247"/>
      <c r="J139" s="247"/>
      <c r="K139" s="247"/>
      <c r="L139" s="251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51"/>
      <c r="AD139" s="251"/>
      <c r="AE139" s="247"/>
      <c r="AF139" s="247"/>
    </row>
    <row r="140" spans="1:32" ht="17.25" customHeight="1">
      <c r="A140" s="263"/>
      <c r="B140" s="264" t="str">
        <f t="shared" si="5"/>
        <v xml:space="preserve"> </v>
      </c>
      <c r="C140" s="246" t="s">
        <v>252</v>
      </c>
      <c r="D140" s="265">
        <v>0</v>
      </c>
      <c r="E140" s="265">
        <v>0</v>
      </c>
      <c r="F140" s="265"/>
      <c r="G140" s="265"/>
      <c r="H140" s="266" t="str">
        <f t="shared" si="6"/>
        <v xml:space="preserve"> </v>
      </c>
      <c r="I140" s="247"/>
      <c r="J140" s="247"/>
      <c r="K140" s="247"/>
      <c r="L140" s="251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51"/>
      <c r="AD140" s="251"/>
      <c r="AE140" s="247"/>
      <c r="AF140" s="247"/>
    </row>
    <row r="141" spans="1:32" ht="17.25" customHeight="1">
      <c r="A141" s="263"/>
      <c r="B141" s="264" t="str">
        <f t="shared" si="5"/>
        <v xml:space="preserve"> </v>
      </c>
      <c r="C141" s="246" t="s">
        <v>372</v>
      </c>
      <c r="D141" s="265">
        <v>0</v>
      </c>
      <c r="E141" s="265">
        <v>0</v>
      </c>
      <c r="F141" s="265"/>
      <c r="G141" s="265"/>
      <c r="H141" s="266" t="str">
        <f t="shared" si="6"/>
        <v xml:space="preserve"> </v>
      </c>
      <c r="I141" s="247"/>
      <c r="J141" s="247"/>
      <c r="K141" s="247"/>
      <c r="L141" s="251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51"/>
      <c r="AD141" s="251"/>
      <c r="AE141" s="247"/>
      <c r="AF141" s="247"/>
    </row>
    <row r="142" spans="1:32" ht="17.25" customHeight="1">
      <c r="A142" s="263">
        <v>126</v>
      </c>
      <c r="B142" s="264">
        <f t="shared" si="5"/>
        <v>126</v>
      </c>
      <c r="C142" s="246" t="s">
        <v>376</v>
      </c>
      <c r="D142" s="265">
        <v>0</v>
      </c>
      <c r="E142" s="265">
        <v>0</v>
      </c>
      <c r="F142" s="265"/>
      <c r="G142" s="265"/>
      <c r="H142" s="266">
        <f t="shared" si="6"/>
        <v>126</v>
      </c>
      <c r="I142" s="247"/>
      <c r="J142" s="247"/>
      <c r="K142" s="247"/>
      <c r="L142" s="251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51"/>
      <c r="AD142" s="251"/>
      <c r="AE142" s="247"/>
      <c r="AF142" s="247"/>
    </row>
    <row r="143" spans="1:32" ht="17.25" customHeight="1">
      <c r="A143" s="263"/>
      <c r="B143" s="264" t="str">
        <f t="shared" si="5"/>
        <v xml:space="preserve"> </v>
      </c>
      <c r="C143" s="246" t="s">
        <v>252</v>
      </c>
      <c r="D143" s="265">
        <v>0</v>
      </c>
      <c r="E143" s="265">
        <v>0</v>
      </c>
      <c r="F143" s="265"/>
      <c r="G143" s="265"/>
      <c r="H143" s="266" t="str">
        <f t="shared" si="6"/>
        <v xml:space="preserve"> </v>
      </c>
      <c r="I143" s="247"/>
      <c r="J143" s="247"/>
      <c r="K143" s="247"/>
      <c r="L143" s="251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51"/>
      <c r="AD143" s="251"/>
      <c r="AE143" s="247"/>
      <c r="AF143" s="247"/>
    </row>
    <row r="144" spans="1:32" ht="17.25" customHeight="1">
      <c r="A144" s="263"/>
      <c r="B144" s="264" t="str">
        <f t="shared" si="5"/>
        <v xml:space="preserve"> </v>
      </c>
      <c r="C144" s="246" t="s">
        <v>372</v>
      </c>
      <c r="D144" s="265">
        <v>0</v>
      </c>
      <c r="E144" s="265">
        <v>0</v>
      </c>
      <c r="F144" s="265"/>
      <c r="G144" s="265"/>
      <c r="H144" s="266" t="str">
        <f t="shared" si="6"/>
        <v xml:space="preserve"> </v>
      </c>
      <c r="I144" s="247"/>
      <c r="J144" s="247"/>
      <c r="K144" s="247"/>
      <c r="L144" s="251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51"/>
      <c r="AD144" s="251"/>
      <c r="AE144" s="247"/>
      <c r="AF144" s="247"/>
    </row>
    <row r="145" spans="1:32" ht="17.25" customHeight="1">
      <c r="A145" s="263">
        <v>127</v>
      </c>
      <c r="B145" s="264">
        <f t="shared" si="5"/>
        <v>127</v>
      </c>
      <c r="C145" s="246" t="s">
        <v>377</v>
      </c>
      <c r="D145" s="265">
        <v>0</v>
      </c>
      <c r="E145" s="265">
        <v>0</v>
      </c>
      <c r="F145" s="265"/>
      <c r="G145" s="265"/>
      <c r="H145" s="266">
        <f t="shared" si="6"/>
        <v>127</v>
      </c>
      <c r="I145" s="247"/>
      <c r="J145" s="247"/>
      <c r="K145" s="247"/>
      <c r="L145" s="251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51"/>
      <c r="AD145" s="251"/>
      <c r="AE145" s="247"/>
      <c r="AF145" s="247"/>
    </row>
    <row r="146" spans="1:32" ht="17.25" customHeight="1">
      <c r="A146" s="263"/>
      <c r="B146" s="264" t="str">
        <f t="shared" si="5"/>
        <v xml:space="preserve"> </v>
      </c>
      <c r="C146" s="246" t="s">
        <v>252</v>
      </c>
      <c r="D146" s="265">
        <v>0</v>
      </c>
      <c r="E146" s="265">
        <v>0</v>
      </c>
      <c r="F146" s="265"/>
      <c r="G146" s="265"/>
      <c r="H146" s="266" t="str">
        <f t="shared" si="6"/>
        <v xml:space="preserve"> </v>
      </c>
      <c r="I146" s="247"/>
      <c r="J146" s="247"/>
      <c r="K146" s="247"/>
      <c r="L146" s="251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51"/>
      <c r="AD146" s="251"/>
      <c r="AE146" s="247"/>
      <c r="AF146" s="247"/>
    </row>
    <row r="147" spans="1:32" ht="17.25" customHeight="1">
      <c r="A147" s="263"/>
      <c r="B147" s="264" t="str">
        <f t="shared" si="5"/>
        <v xml:space="preserve"> </v>
      </c>
      <c r="C147" s="246" t="s">
        <v>372</v>
      </c>
      <c r="D147" s="265">
        <v>0</v>
      </c>
      <c r="E147" s="265">
        <v>0</v>
      </c>
      <c r="F147" s="265"/>
      <c r="G147" s="265"/>
      <c r="H147" s="266" t="str">
        <f t="shared" si="6"/>
        <v xml:space="preserve"> </v>
      </c>
      <c r="I147" s="247"/>
      <c r="J147" s="247"/>
      <c r="K147" s="247"/>
      <c r="L147" s="251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51"/>
      <c r="AD147" s="251"/>
      <c r="AE147" s="247"/>
      <c r="AF147" s="247"/>
    </row>
    <row r="148" spans="1:32" ht="17.25" customHeight="1">
      <c r="A148" s="245"/>
      <c r="B148" s="245"/>
      <c r="C148" s="246"/>
      <c r="D148" s="247"/>
      <c r="E148" s="247"/>
      <c r="F148" s="247"/>
      <c r="G148" s="247"/>
      <c r="H148" s="245"/>
      <c r="I148" s="247"/>
      <c r="J148" s="247"/>
      <c r="K148" s="247"/>
      <c r="L148" s="251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51"/>
      <c r="AD148" s="251"/>
      <c r="AE148" s="247"/>
      <c r="AF148" s="247"/>
    </row>
    <row r="149" spans="1:32" ht="17.25" customHeight="1">
      <c r="A149" s="245"/>
      <c r="B149" s="245"/>
      <c r="C149" s="246"/>
      <c r="D149" s="247"/>
      <c r="E149" s="247"/>
      <c r="F149" s="247"/>
      <c r="G149" s="247"/>
      <c r="H149" s="245"/>
      <c r="I149" s="247"/>
      <c r="J149" s="247"/>
      <c r="K149" s="247"/>
      <c r="L149" s="251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51"/>
      <c r="AD149" s="251"/>
      <c r="AE149" s="247"/>
      <c r="AF149" s="247"/>
    </row>
    <row r="150" spans="1:32" ht="17.25" customHeight="1">
      <c r="A150" s="245"/>
      <c r="B150" s="245"/>
      <c r="C150" s="246"/>
      <c r="D150" s="247"/>
      <c r="E150" s="247"/>
      <c r="F150" s="247"/>
      <c r="G150" s="247"/>
      <c r="H150" s="245"/>
      <c r="I150" s="247"/>
      <c r="J150" s="247"/>
      <c r="K150" s="247"/>
      <c r="L150" s="251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51"/>
      <c r="AD150" s="251"/>
      <c r="AE150" s="247"/>
      <c r="AF150" s="247"/>
    </row>
    <row r="151" spans="1:32" ht="17.25" customHeight="1">
      <c r="A151" s="245"/>
      <c r="B151" s="245"/>
      <c r="C151" s="246"/>
      <c r="D151" s="247"/>
      <c r="E151" s="247"/>
      <c r="F151" s="247"/>
      <c r="G151" s="247"/>
      <c r="H151" s="245"/>
      <c r="I151" s="247"/>
      <c r="J151" s="247"/>
      <c r="K151" s="247"/>
      <c r="L151" s="251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51"/>
      <c r="AD151" s="251"/>
      <c r="AE151" s="247"/>
      <c r="AF151" s="247"/>
    </row>
    <row r="152" spans="1:32" ht="17.25" customHeight="1">
      <c r="A152" s="245"/>
      <c r="B152" s="245"/>
      <c r="C152" s="246"/>
      <c r="D152" s="247"/>
      <c r="E152" s="247"/>
      <c r="F152" s="247"/>
      <c r="G152" s="247"/>
      <c r="H152" s="245"/>
      <c r="I152" s="247"/>
      <c r="J152" s="247"/>
      <c r="K152" s="247"/>
      <c r="L152" s="251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51"/>
      <c r="AD152" s="251"/>
      <c r="AE152" s="247"/>
      <c r="AF152" s="247"/>
    </row>
    <row r="153" spans="1:32" ht="17.25" customHeight="1">
      <c r="A153" s="245"/>
      <c r="B153" s="245"/>
      <c r="C153" s="246"/>
      <c r="D153" s="247"/>
      <c r="E153" s="247"/>
      <c r="F153" s="247"/>
      <c r="G153" s="247"/>
      <c r="H153" s="245"/>
      <c r="I153" s="247"/>
      <c r="J153" s="247"/>
      <c r="K153" s="247"/>
      <c r="L153" s="251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51"/>
      <c r="AD153" s="251"/>
      <c r="AE153" s="247"/>
      <c r="AF153" s="247"/>
    </row>
    <row r="154" spans="1:32" ht="17.25" customHeight="1">
      <c r="A154" s="245"/>
      <c r="B154" s="245"/>
      <c r="C154" s="246"/>
      <c r="D154" s="247"/>
      <c r="E154" s="247"/>
      <c r="F154" s="247"/>
      <c r="G154" s="247"/>
      <c r="H154" s="245"/>
      <c r="I154" s="247"/>
      <c r="J154" s="247"/>
      <c r="K154" s="247"/>
      <c r="L154" s="251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51"/>
      <c r="AD154" s="251"/>
      <c r="AE154" s="247"/>
      <c r="AF154" s="247"/>
    </row>
    <row r="155" spans="1:32" ht="17.25" customHeight="1">
      <c r="A155" s="245"/>
      <c r="B155" s="245"/>
      <c r="C155" s="246"/>
      <c r="D155" s="247"/>
      <c r="E155" s="247"/>
      <c r="F155" s="247"/>
      <c r="G155" s="247"/>
      <c r="H155" s="245"/>
      <c r="I155" s="247"/>
      <c r="J155" s="247"/>
      <c r="K155" s="247"/>
      <c r="L155" s="251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51"/>
      <c r="AD155" s="251"/>
      <c r="AE155" s="247"/>
      <c r="AF155" s="247"/>
    </row>
    <row r="156" spans="1:32" ht="17.25" customHeight="1">
      <c r="A156" s="245"/>
      <c r="B156" s="245"/>
      <c r="C156" s="246"/>
      <c r="D156" s="247"/>
      <c r="E156" s="247"/>
      <c r="F156" s="247"/>
      <c r="G156" s="247"/>
      <c r="H156" s="245"/>
      <c r="I156" s="247"/>
      <c r="J156" s="247"/>
      <c r="K156" s="247"/>
      <c r="L156" s="251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51"/>
      <c r="AD156" s="251"/>
      <c r="AE156" s="247"/>
      <c r="AF156" s="247"/>
    </row>
    <row r="157" spans="1:32" ht="17.25" customHeight="1">
      <c r="A157" s="245"/>
      <c r="B157" s="245"/>
      <c r="C157" s="246"/>
      <c r="D157" s="247"/>
      <c r="E157" s="247"/>
      <c r="F157" s="247"/>
      <c r="G157" s="247"/>
      <c r="H157" s="245"/>
      <c r="I157" s="247"/>
      <c r="J157" s="247"/>
      <c r="K157" s="247"/>
      <c r="L157" s="251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51"/>
      <c r="AD157" s="251"/>
      <c r="AE157" s="247"/>
      <c r="AF157" s="247"/>
    </row>
    <row r="158" spans="1:32" ht="17.25" customHeight="1">
      <c r="A158" s="245"/>
      <c r="B158" s="245"/>
      <c r="C158" s="246"/>
      <c r="D158" s="247"/>
      <c r="E158" s="247"/>
      <c r="F158" s="247"/>
      <c r="G158" s="247"/>
      <c r="H158" s="245"/>
      <c r="I158" s="247"/>
      <c r="J158" s="247"/>
      <c r="K158" s="247"/>
      <c r="L158" s="251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51"/>
      <c r="AD158" s="251"/>
      <c r="AE158" s="247"/>
      <c r="AF158" s="247"/>
    </row>
    <row r="159" spans="1:32" ht="17.25" customHeight="1">
      <c r="A159" s="245"/>
      <c r="B159" s="245"/>
      <c r="C159" s="246"/>
      <c r="D159" s="247"/>
      <c r="E159" s="247"/>
      <c r="F159" s="247"/>
      <c r="G159" s="247"/>
      <c r="H159" s="245"/>
      <c r="I159" s="247"/>
      <c r="J159" s="247"/>
      <c r="K159" s="247"/>
      <c r="L159" s="251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51"/>
      <c r="AD159" s="251"/>
      <c r="AE159" s="247"/>
      <c r="AF159" s="247"/>
    </row>
    <row r="160" spans="1:32" ht="17.25" customHeight="1">
      <c r="A160" s="245"/>
      <c r="B160" s="245"/>
      <c r="C160" s="246"/>
      <c r="D160" s="247"/>
      <c r="E160" s="247"/>
      <c r="F160" s="247"/>
      <c r="G160" s="247"/>
      <c r="H160" s="245"/>
      <c r="I160" s="247"/>
      <c r="J160" s="247"/>
      <c r="K160" s="247"/>
      <c r="L160" s="251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51"/>
      <c r="AD160" s="251"/>
      <c r="AE160" s="247"/>
      <c r="AF160" s="247"/>
    </row>
    <row r="161" spans="1:32" ht="17.25" customHeight="1">
      <c r="A161" s="245"/>
      <c r="B161" s="245"/>
      <c r="C161" s="246"/>
      <c r="D161" s="247"/>
      <c r="E161" s="247"/>
      <c r="F161" s="247"/>
      <c r="G161" s="247"/>
      <c r="H161" s="245"/>
      <c r="I161" s="247"/>
      <c r="J161" s="247"/>
      <c r="K161" s="247"/>
      <c r="L161" s="251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51"/>
      <c r="AD161" s="251"/>
      <c r="AE161" s="247"/>
      <c r="AF161" s="247"/>
    </row>
    <row r="162" spans="1:32" ht="17.25" customHeight="1">
      <c r="A162" s="245"/>
      <c r="B162" s="245"/>
      <c r="C162" s="246"/>
      <c r="D162" s="247"/>
      <c r="E162" s="247"/>
      <c r="F162" s="247"/>
      <c r="G162" s="247"/>
      <c r="H162" s="245"/>
      <c r="I162" s="247"/>
      <c r="J162" s="247"/>
      <c r="K162" s="247"/>
      <c r="L162" s="251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51"/>
      <c r="AD162" s="251"/>
      <c r="AE162" s="247"/>
      <c r="AF162" s="247"/>
    </row>
    <row r="163" spans="1:32" ht="17.25" customHeight="1">
      <c r="A163" s="245"/>
      <c r="B163" s="245"/>
      <c r="C163" s="246"/>
      <c r="D163" s="247"/>
      <c r="E163" s="247"/>
      <c r="F163" s="247"/>
      <c r="G163" s="247"/>
      <c r="H163" s="245"/>
      <c r="I163" s="247"/>
      <c r="J163" s="247"/>
      <c r="K163" s="247"/>
      <c r="L163" s="251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51"/>
      <c r="AD163" s="251"/>
      <c r="AE163" s="247"/>
      <c r="AF163" s="247"/>
    </row>
    <row r="164" spans="1:32" ht="17.25" customHeight="1">
      <c r="A164" s="245"/>
      <c r="B164" s="245"/>
      <c r="C164" s="246"/>
      <c r="D164" s="247"/>
      <c r="E164" s="247"/>
      <c r="F164" s="247"/>
      <c r="G164" s="247"/>
      <c r="H164" s="245"/>
      <c r="I164" s="247"/>
      <c r="J164" s="247"/>
      <c r="K164" s="247"/>
      <c r="L164" s="251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51"/>
      <c r="AD164" s="251"/>
      <c r="AE164" s="247"/>
      <c r="AF164" s="247"/>
    </row>
    <row r="165" spans="1:32" ht="17.25" customHeight="1">
      <c r="A165" s="245"/>
      <c r="B165" s="245"/>
      <c r="C165" s="246"/>
      <c r="D165" s="247"/>
      <c r="E165" s="247"/>
      <c r="F165" s="247"/>
      <c r="G165" s="247"/>
      <c r="H165" s="245"/>
      <c r="I165" s="247"/>
      <c r="J165" s="247"/>
      <c r="K165" s="247"/>
      <c r="L165" s="251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51"/>
      <c r="AD165" s="251"/>
      <c r="AE165" s="247"/>
      <c r="AF165" s="247"/>
    </row>
    <row r="166" spans="1:32" ht="17.25" customHeight="1">
      <c r="A166" s="245"/>
      <c r="B166" s="245"/>
      <c r="C166" s="246"/>
      <c r="D166" s="247"/>
      <c r="E166" s="247"/>
      <c r="F166" s="247"/>
      <c r="G166" s="247"/>
      <c r="H166" s="245"/>
      <c r="I166" s="247"/>
      <c r="J166" s="247"/>
      <c r="K166" s="247"/>
      <c r="L166" s="251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51"/>
      <c r="AD166" s="251"/>
      <c r="AE166" s="247"/>
      <c r="AF166" s="247"/>
    </row>
    <row r="167" spans="1:32" ht="17.25" customHeight="1">
      <c r="A167" s="245"/>
      <c r="B167" s="245"/>
      <c r="C167" s="246"/>
      <c r="D167" s="247"/>
      <c r="E167" s="247"/>
      <c r="F167" s="247"/>
      <c r="G167" s="247"/>
      <c r="H167" s="245"/>
      <c r="I167" s="247"/>
      <c r="J167" s="247"/>
      <c r="K167" s="247"/>
      <c r="L167" s="251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51"/>
      <c r="AD167" s="251"/>
      <c r="AE167" s="247"/>
      <c r="AF167" s="247"/>
    </row>
    <row r="168" spans="1:32" ht="17.25" customHeight="1">
      <c r="A168" s="245"/>
      <c r="B168" s="245"/>
      <c r="C168" s="246"/>
      <c r="D168" s="247"/>
      <c r="E168" s="247"/>
      <c r="F168" s="247"/>
      <c r="G168" s="247"/>
      <c r="H168" s="245"/>
      <c r="I168" s="247"/>
      <c r="J168" s="247"/>
      <c r="K168" s="247"/>
      <c r="L168" s="251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51"/>
      <c r="AD168" s="251"/>
      <c r="AE168" s="247"/>
      <c r="AF168" s="247"/>
    </row>
    <row r="169" spans="1:32" ht="17.25" customHeight="1">
      <c r="A169" s="245"/>
      <c r="B169" s="245"/>
      <c r="C169" s="246"/>
      <c r="D169" s="247"/>
      <c r="E169" s="247"/>
      <c r="F169" s="247"/>
      <c r="G169" s="247"/>
      <c r="H169" s="245"/>
      <c r="I169" s="247"/>
      <c r="J169" s="247"/>
      <c r="K169" s="247"/>
      <c r="L169" s="251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51"/>
      <c r="AD169" s="251"/>
      <c r="AE169" s="247"/>
      <c r="AF169" s="247"/>
    </row>
    <row r="170" spans="1:32" ht="17.25" customHeight="1">
      <c r="A170" s="245"/>
      <c r="B170" s="245"/>
      <c r="C170" s="246"/>
      <c r="D170" s="247"/>
      <c r="E170" s="247"/>
      <c r="F170" s="247"/>
      <c r="G170" s="247"/>
      <c r="H170" s="245"/>
      <c r="I170" s="247"/>
      <c r="J170" s="247"/>
      <c r="K170" s="247"/>
      <c r="L170" s="251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51"/>
      <c r="AD170" s="251"/>
      <c r="AE170" s="247"/>
      <c r="AF170" s="247"/>
    </row>
    <row r="171" spans="1:32" ht="17.25" customHeight="1">
      <c r="A171" s="245"/>
      <c r="B171" s="245"/>
      <c r="C171" s="246"/>
      <c r="D171" s="247"/>
      <c r="E171" s="247"/>
      <c r="F171" s="247"/>
      <c r="G171" s="247"/>
      <c r="H171" s="245"/>
      <c r="I171" s="247"/>
      <c r="J171" s="247"/>
      <c r="K171" s="247"/>
      <c r="L171" s="251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51"/>
      <c r="AD171" s="251"/>
      <c r="AE171" s="247"/>
      <c r="AF171" s="247"/>
    </row>
    <row r="172" spans="1:32" ht="17.25" customHeight="1">
      <c r="A172" s="245"/>
      <c r="B172" s="245"/>
      <c r="C172" s="246"/>
      <c r="D172" s="247"/>
      <c r="E172" s="247"/>
      <c r="F172" s="247"/>
      <c r="G172" s="247"/>
      <c r="H172" s="245"/>
      <c r="I172" s="247"/>
      <c r="J172" s="247"/>
      <c r="K172" s="247"/>
      <c r="L172" s="251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51"/>
      <c r="AD172" s="251"/>
      <c r="AE172" s="247"/>
      <c r="AF172" s="247"/>
    </row>
    <row r="173" spans="1:32" ht="17.25" customHeight="1">
      <c r="A173" s="245"/>
      <c r="B173" s="245"/>
      <c r="C173" s="246"/>
      <c r="D173" s="247"/>
      <c r="E173" s="247"/>
      <c r="F173" s="247"/>
      <c r="G173" s="247"/>
      <c r="H173" s="245"/>
      <c r="I173" s="247"/>
      <c r="J173" s="247"/>
      <c r="K173" s="247"/>
      <c r="L173" s="251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51"/>
      <c r="AD173" s="251"/>
      <c r="AE173" s="247"/>
      <c r="AF173" s="247"/>
    </row>
    <row r="174" spans="1:32" ht="17.25" customHeight="1">
      <c r="A174" s="245"/>
      <c r="B174" s="245"/>
      <c r="C174" s="246"/>
      <c r="D174" s="247"/>
      <c r="E174" s="247"/>
      <c r="F174" s="247"/>
      <c r="G174" s="247"/>
      <c r="H174" s="245"/>
      <c r="I174" s="247"/>
      <c r="J174" s="247"/>
      <c r="K174" s="247"/>
      <c r="L174" s="251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51"/>
      <c r="AD174" s="251"/>
      <c r="AE174" s="247"/>
      <c r="AF174" s="247"/>
    </row>
    <row r="175" spans="1:32" ht="17.25" customHeight="1">
      <c r="A175" s="245"/>
      <c r="B175" s="245"/>
      <c r="C175" s="246"/>
      <c r="D175" s="247"/>
      <c r="E175" s="247"/>
      <c r="F175" s="247"/>
      <c r="G175" s="247"/>
      <c r="H175" s="245"/>
      <c r="I175" s="247"/>
      <c r="J175" s="247"/>
      <c r="K175" s="247"/>
      <c r="L175" s="251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51"/>
      <c r="AD175" s="251"/>
      <c r="AE175" s="247"/>
      <c r="AF175" s="247"/>
    </row>
    <row r="176" spans="1:32" ht="17.25" customHeight="1">
      <c r="A176" s="245"/>
      <c r="B176" s="245"/>
      <c r="C176" s="246"/>
      <c r="D176" s="247"/>
      <c r="E176" s="247"/>
      <c r="F176" s="247"/>
      <c r="G176" s="247"/>
      <c r="H176" s="245"/>
      <c r="I176" s="247"/>
      <c r="J176" s="247"/>
      <c r="K176" s="247"/>
      <c r="L176" s="251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51"/>
      <c r="AD176" s="251"/>
      <c r="AE176" s="247"/>
      <c r="AF176" s="247"/>
    </row>
    <row r="177" spans="1:32" ht="17.25" customHeight="1">
      <c r="A177" s="245"/>
      <c r="B177" s="245"/>
      <c r="C177" s="246"/>
      <c r="D177" s="247"/>
      <c r="E177" s="247"/>
      <c r="F177" s="247"/>
      <c r="G177" s="247"/>
      <c r="H177" s="245"/>
      <c r="I177" s="247"/>
      <c r="J177" s="247"/>
      <c r="K177" s="247"/>
      <c r="L177" s="251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51"/>
      <c r="AD177" s="251"/>
      <c r="AE177" s="247"/>
      <c r="AF177" s="247"/>
    </row>
    <row r="178" spans="1:32" ht="17.25" customHeight="1">
      <c r="A178" s="245"/>
      <c r="B178" s="245"/>
      <c r="C178" s="246"/>
      <c r="D178" s="247"/>
      <c r="E178" s="247"/>
      <c r="F178" s="247"/>
      <c r="G178" s="247"/>
      <c r="H178" s="245"/>
      <c r="I178" s="247"/>
      <c r="J178" s="247"/>
      <c r="K178" s="247"/>
      <c r="L178" s="251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51"/>
      <c r="AD178" s="251"/>
      <c r="AE178" s="247"/>
      <c r="AF178" s="247"/>
    </row>
    <row r="179" spans="1:32" ht="17.25" customHeight="1">
      <c r="A179" s="245"/>
      <c r="B179" s="245"/>
      <c r="C179" s="246"/>
      <c r="D179" s="247"/>
      <c r="E179" s="247"/>
      <c r="F179" s="247"/>
      <c r="G179" s="247"/>
      <c r="H179" s="245"/>
      <c r="I179" s="247"/>
      <c r="J179" s="247"/>
      <c r="K179" s="247"/>
      <c r="L179" s="251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51"/>
      <c r="AD179" s="251"/>
      <c r="AE179" s="247"/>
      <c r="AF179" s="247"/>
    </row>
    <row r="180" spans="1:32" ht="17.25" customHeight="1">
      <c r="A180" s="245"/>
      <c r="B180" s="245"/>
      <c r="C180" s="246"/>
      <c r="D180" s="247"/>
      <c r="E180" s="247"/>
      <c r="F180" s="247"/>
      <c r="G180" s="247"/>
      <c r="H180" s="245"/>
      <c r="I180" s="247"/>
      <c r="J180" s="247"/>
      <c r="K180" s="247"/>
      <c r="L180" s="251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51"/>
      <c r="AD180" s="251"/>
      <c r="AE180" s="247"/>
      <c r="AF180" s="247"/>
    </row>
    <row r="181" spans="1:32" ht="17.25" customHeight="1">
      <c r="A181" s="245"/>
      <c r="B181" s="245"/>
      <c r="C181" s="246"/>
      <c r="D181" s="247"/>
      <c r="E181" s="247"/>
      <c r="F181" s="247"/>
      <c r="G181" s="247"/>
      <c r="H181" s="245"/>
      <c r="I181" s="247"/>
      <c r="J181" s="247"/>
      <c r="K181" s="247"/>
      <c r="L181" s="251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51"/>
      <c r="AD181" s="251"/>
      <c r="AE181" s="247"/>
      <c r="AF181" s="247"/>
    </row>
    <row r="182" spans="1:32" ht="17.25" customHeight="1">
      <c r="A182" s="245"/>
      <c r="B182" s="245"/>
      <c r="C182" s="246"/>
      <c r="D182" s="247"/>
      <c r="E182" s="247"/>
      <c r="F182" s="247"/>
      <c r="G182" s="247"/>
      <c r="H182" s="245"/>
      <c r="I182" s="247"/>
      <c r="J182" s="247"/>
      <c r="K182" s="247"/>
      <c r="L182" s="251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51"/>
      <c r="AD182" s="251"/>
      <c r="AE182" s="247"/>
      <c r="AF182" s="247"/>
    </row>
    <row r="183" spans="1:32" ht="17.25" customHeight="1">
      <c r="A183" s="245"/>
      <c r="B183" s="245"/>
      <c r="C183" s="246"/>
      <c r="D183" s="247"/>
      <c r="E183" s="247"/>
      <c r="F183" s="247"/>
      <c r="G183" s="247"/>
      <c r="H183" s="245"/>
      <c r="I183" s="247"/>
      <c r="J183" s="247"/>
      <c r="K183" s="247"/>
      <c r="L183" s="251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51"/>
      <c r="AD183" s="251"/>
      <c r="AE183" s="247"/>
      <c r="AF183" s="247"/>
    </row>
    <row r="184" spans="1:32" ht="17.25" customHeight="1">
      <c r="A184" s="245"/>
      <c r="B184" s="245"/>
      <c r="C184" s="246"/>
      <c r="D184" s="247"/>
      <c r="E184" s="247"/>
      <c r="F184" s="247"/>
      <c r="G184" s="247"/>
      <c r="H184" s="245"/>
      <c r="I184" s="247"/>
      <c r="J184" s="247"/>
      <c r="K184" s="247"/>
      <c r="L184" s="251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51"/>
      <c r="AD184" s="251"/>
      <c r="AE184" s="247"/>
      <c r="AF184" s="247"/>
    </row>
    <row r="185" spans="1:32" ht="17.25" customHeight="1">
      <c r="A185" s="245"/>
      <c r="B185" s="245"/>
      <c r="C185" s="246"/>
      <c r="D185" s="247"/>
      <c r="E185" s="247"/>
      <c r="F185" s="247"/>
      <c r="G185" s="247"/>
      <c r="H185" s="245"/>
      <c r="I185" s="247"/>
      <c r="J185" s="247"/>
      <c r="K185" s="247"/>
      <c r="L185" s="251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51"/>
      <c r="AD185" s="251"/>
      <c r="AE185" s="247"/>
      <c r="AF185" s="247"/>
    </row>
    <row r="186" spans="1:32" ht="17.25" customHeight="1">
      <c r="A186" s="245"/>
      <c r="B186" s="245"/>
      <c r="C186" s="246"/>
      <c r="D186" s="247"/>
      <c r="E186" s="247"/>
      <c r="F186" s="247"/>
      <c r="G186" s="247"/>
      <c r="H186" s="245"/>
      <c r="I186" s="247"/>
      <c r="J186" s="247"/>
      <c r="K186" s="247"/>
      <c r="L186" s="251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51"/>
      <c r="AD186" s="251"/>
      <c r="AE186" s="247"/>
      <c r="AF186" s="247"/>
    </row>
    <row r="187" spans="1:32" ht="17.25" customHeight="1">
      <c r="A187" s="245"/>
      <c r="B187" s="245"/>
      <c r="C187" s="246"/>
      <c r="D187" s="247"/>
      <c r="E187" s="247"/>
      <c r="F187" s="247"/>
      <c r="G187" s="247"/>
      <c r="H187" s="245"/>
      <c r="I187" s="247"/>
      <c r="J187" s="247"/>
      <c r="K187" s="247"/>
      <c r="L187" s="251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51"/>
      <c r="AD187" s="251"/>
      <c r="AE187" s="247"/>
      <c r="AF187" s="247"/>
    </row>
    <row r="188" spans="1:32" ht="17.25" customHeight="1">
      <c r="A188" s="245"/>
      <c r="B188" s="245"/>
      <c r="C188" s="246"/>
      <c r="D188" s="247"/>
      <c r="E188" s="247"/>
      <c r="F188" s="247"/>
      <c r="G188" s="247"/>
      <c r="H188" s="245"/>
      <c r="I188" s="247"/>
      <c r="J188" s="247"/>
      <c r="K188" s="247"/>
      <c r="L188" s="251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51"/>
      <c r="AD188" s="251"/>
      <c r="AE188" s="247"/>
      <c r="AF188" s="247"/>
    </row>
    <row r="189" spans="1:32" ht="17.25" customHeight="1">
      <c r="A189" s="245"/>
      <c r="B189" s="245"/>
      <c r="C189" s="246"/>
      <c r="D189" s="247"/>
      <c r="E189" s="247"/>
      <c r="F189" s="247"/>
      <c r="G189" s="247"/>
      <c r="H189" s="245"/>
      <c r="I189" s="247"/>
      <c r="J189" s="247"/>
      <c r="K189" s="247"/>
      <c r="L189" s="251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51"/>
      <c r="AD189" s="251"/>
      <c r="AE189" s="247"/>
      <c r="AF189" s="247"/>
    </row>
    <row r="190" spans="1:32" ht="17.25" customHeight="1">
      <c r="A190" s="245"/>
      <c r="B190" s="245"/>
      <c r="C190" s="246"/>
      <c r="D190" s="247"/>
      <c r="E190" s="247"/>
      <c r="F190" s="247"/>
      <c r="G190" s="247"/>
      <c r="H190" s="245"/>
      <c r="I190" s="247"/>
      <c r="J190" s="247"/>
      <c r="K190" s="247"/>
      <c r="L190" s="251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51"/>
      <c r="AD190" s="251"/>
      <c r="AE190" s="247"/>
      <c r="AF190" s="247"/>
    </row>
    <row r="191" spans="1:32" ht="17.25" customHeight="1">
      <c r="A191" s="245"/>
      <c r="B191" s="245"/>
      <c r="C191" s="246"/>
      <c r="D191" s="247"/>
      <c r="E191" s="247"/>
      <c r="F191" s="247"/>
      <c r="G191" s="247"/>
      <c r="H191" s="245"/>
      <c r="I191" s="247"/>
      <c r="J191" s="247"/>
      <c r="K191" s="247"/>
      <c r="L191" s="251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51"/>
      <c r="AD191" s="251"/>
      <c r="AE191" s="247"/>
      <c r="AF191" s="247"/>
    </row>
    <row r="192" spans="1:32" ht="17.25" customHeight="1">
      <c r="A192" s="245"/>
      <c r="B192" s="245"/>
      <c r="C192" s="246"/>
      <c r="D192" s="247"/>
      <c r="E192" s="247"/>
      <c r="F192" s="247"/>
      <c r="G192" s="247"/>
      <c r="H192" s="245"/>
      <c r="I192" s="247"/>
      <c r="J192" s="247"/>
      <c r="K192" s="247"/>
      <c r="L192" s="251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51"/>
      <c r="AD192" s="251"/>
      <c r="AE192" s="247"/>
      <c r="AF192" s="247"/>
    </row>
    <row r="193" spans="1:32" ht="17.25" customHeight="1">
      <c r="A193" s="245"/>
      <c r="B193" s="245"/>
      <c r="C193" s="246"/>
      <c r="D193" s="247"/>
      <c r="E193" s="247"/>
      <c r="F193" s="247"/>
      <c r="G193" s="247"/>
      <c r="H193" s="245"/>
      <c r="I193" s="247"/>
      <c r="J193" s="247"/>
      <c r="K193" s="247"/>
      <c r="L193" s="251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51"/>
      <c r="AD193" s="251"/>
      <c r="AE193" s="247"/>
      <c r="AF193" s="247"/>
    </row>
    <row r="194" spans="1:32" ht="17.25" customHeight="1">
      <c r="A194" s="245"/>
      <c r="B194" s="245"/>
      <c r="C194" s="246"/>
      <c r="D194" s="247"/>
      <c r="E194" s="247"/>
      <c r="F194" s="247"/>
      <c r="G194" s="247"/>
      <c r="H194" s="245"/>
      <c r="I194" s="247"/>
      <c r="J194" s="247"/>
      <c r="K194" s="247"/>
      <c r="L194" s="251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51"/>
      <c r="AD194" s="251"/>
      <c r="AE194" s="247"/>
      <c r="AF194" s="247"/>
    </row>
    <row r="195" spans="1:32" ht="17.25" customHeight="1">
      <c r="A195" s="245"/>
      <c r="B195" s="245"/>
      <c r="C195" s="246"/>
      <c r="D195" s="247"/>
      <c r="E195" s="247"/>
      <c r="F195" s="247"/>
      <c r="G195" s="247"/>
      <c r="H195" s="245"/>
      <c r="I195" s="247"/>
      <c r="J195" s="247"/>
      <c r="K195" s="247"/>
      <c r="L195" s="251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51"/>
      <c r="AD195" s="251"/>
      <c r="AE195" s="247"/>
      <c r="AF195" s="247"/>
    </row>
    <row r="196" spans="1:32" ht="17.25" customHeight="1">
      <c r="A196" s="245"/>
      <c r="B196" s="245"/>
      <c r="C196" s="246"/>
      <c r="D196" s="247"/>
      <c r="E196" s="247"/>
      <c r="F196" s="247"/>
      <c r="G196" s="247"/>
      <c r="H196" s="245"/>
      <c r="I196" s="247"/>
      <c r="J196" s="247"/>
      <c r="K196" s="247"/>
      <c r="L196" s="251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51"/>
      <c r="AD196" s="251"/>
      <c r="AE196" s="247"/>
      <c r="AF196" s="247"/>
    </row>
    <row r="197" spans="1:32" ht="17.25" customHeight="1">
      <c r="A197" s="245"/>
      <c r="B197" s="245"/>
      <c r="C197" s="246"/>
      <c r="D197" s="247"/>
      <c r="E197" s="247"/>
      <c r="F197" s="247"/>
      <c r="G197" s="247"/>
      <c r="H197" s="245"/>
      <c r="I197" s="247"/>
      <c r="J197" s="247"/>
      <c r="K197" s="247"/>
      <c r="L197" s="251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51"/>
      <c r="AD197" s="251"/>
      <c r="AE197" s="247"/>
      <c r="AF197" s="247"/>
    </row>
    <row r="198" spans="1:32" ht="17.25" customHeight="1">
      <c r="A198" s="245"/>
      <c r="B198" s="245"/>
      <c r="C198" s="246"/>
      <c r="D198" s="247"/>
      <c r="E198" s="247"/>
      <c r="F198" s="247"/>
      <c r="G198" s="247"/>
      <c r="H198" s="245"/>
      <c r="I198" s="247"/>
      <c r="J198" s="247"/>
      <c r="K198" s="247"/>
      <c r="L198" s="251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51"/>
      <c r="AD198" s="251"/>
      <c r="AE198" s="247"/>
      <c r="AF198" s="247"/>
    </row>
    <row r="199" spans="1:32" ht="17.25" customHeight="1">
      <c r="A199" s="245"/>
      <c r="B199" s="245"/>
      <c r="C199" s="246"/>
      <c r="D199" s="247"/>
      <c r="E199" s="247"/>
      <c r="F199" s="247"/>
      <c r="G199" s="247"/>
      <c r="H199" s="245"/>
      <c r="I199" s="247"/>
      <c r="J199" s="247"/>
      <c r="K199" s="247"/>
      <c r="L199" s="251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51"/>
      <c r="AD199" s="251"/>
      <c r="AE199" s="247"/>
      <c r="AF199" s="247"/>
    </row>
    <row r="200" spans="1:32" ht="17.25" customHeight="1">
      <c r="A200" s="245"/>
      <c r="B200" s="245"/>
      <c r="C200" s="246"/>
      <c r="D200" s="247"/>
      <c r="E200" s="247"/>
      <c r="F200" s="247"/>
      <c r="G200" s="247"/>
      <c r="H200" s="245"/>
      <c r="I200" s="247"/>
      <c r="J200" s="247"/>
      <c r="K200" s="247"/>
      <c r="L200" s="251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51"/>
      <c r="AD200" s="251"/>
      <c r="AE200" s="247"/>
      <c r="AF200" s="247"/>
    </row>
    <row r="201" spans="1:32" ht="17.25" customHeight="1">
      <c r="A201" s="245"/>
      <c r="B201" s="245"/>
      <c r="C201" s="246"/>
      <c r="D201" s="247"/>
      <c r="E201" s="247"/>
      <c r="F201" s="247"/>
      <c r="G201" s="247"/>
      <c r="H201" s="245"/>
      <c r="I201" s="247"/>
      <c r="J201" s="247"/>
      <c r="K201" s="247"/>
      <c r="L201" s="251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51"/>
      <c r="AD201" s="251"/>
      <c r="AE201" s="247"/>
      <c r="AF201" s="247"/>
    </row>
    <row r="202" spans="1:32" ht="17.25" customHeight="1">
      <c r="A202" s="245"/>
      <c r="B202" s="245"/>
      <c r="C202" s="246"/>
      <c r="D202" s="247"/>
      <c r="E202" s="247"/>
      <c r="F202" s="247"/>
      <c r="G202" s="247"/>
      <c r="H202" s="245"/>
      <c r="I202" s="247"/>
      <c r="J202" s="247"/>
      <c r="K202" s="247"/>
      <c r="L202" s="251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51"/>
      <c r="AD202" s="251"/>
      <c r="AE202" s="247"/>
      <c r="AF202" s="247"/>
    </row>
    <row r="203" spans="1:32" ht="17.25" customHeight="1">
      <c r="A203" s="245"/>
      <c r="B203" s="245"/>
      <c r="C203" s="246"/>
      <c r="D203" s="247"/>
      <c r="E203" s="247"/>
      <c r="F203" s="247"/>
      <c r="G203" s="247"/>
      <c r="H203" s="245"/>
      <c r="I203" s="247"/>
      <c r="J203" s="247"/>
      <c r="K203" s="247"/>
      <c r="L203" s="251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51"/>
      <c r="AD203" s="251"/>
      <c r="AE203" s="247"/>
      <c r="AF203" s="247"/>
    </row>
    <row r="204" spans="1:32" ht="17.25" customHeight="1">
      <c r="A204" s="245"/>
      <c r="B204" s="245"/>
      <c r="C204" s="246"/>
      <c r="D204" s="247"/>
      <c r="E204" s="247"/>
      <c r="F204" s="247"/>
      <c r="G204" s="247"/>
      <c r="H204" s="245"/>
      <c r="I204" s="247"/>
      <c r="J204" s="247"/>
      <c r="K204" s="247"/>
      <c r="L204" s="251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51"/>
      <c r="AD204" s="251"/>
      <c r="AE204" s="247"/>
      <c r="AF204" s="247"/>
    </row>
    <row r="205" spans="1:32" ht="17.25" customHeight="1">
      <c r="A205" s="245"/>
      <c r="B205" s="245"/>
      <c r="C205" s="246"/>
      <c r="D205" s="247"/>
      <c r="E205" s="247"/>
      <c r="F205" s="247"/>
      <c r="G205" s="247"/>
      <c r="H205" s="245"/>
      <c r="I205" s="247"/>
      <c r="J205" s="247"/>
      <c r="K205" s="247"/>
      <c r="L205" s="251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51"/>
      <c r="AD205" s="251"/>
      <c r="AE205" s="247"/>
      <c r="AF205" s="247"/>
    </row>
    <row r="206" spans="1:32" ht="17.25" customHeight="1">
      <c r="A206" s="245"/>
      <c r="B206" s="245"/>
      <c r="C206" s="246"/>
      <c r="D206" s="247"/>
      <c r="E206" s="247"/>
      <c r="F206" s="247"/>
      <c r="G206" s="247"/>
      <c r="H206" s="245"/>
      <c r="I206" s="247"/>
      <c r="J206" s="247"/>
      <c r="K206" s="247"/>
      <c r="L206" s="251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51"/>
      <c r="AD206" s="251"/>
      <c r="AE206" s="247"/>
      <c r="AF206" s="247"/>
    </row>
    <row r="207" spans="1:32" ht="17.25" customHeight="1">
      <c r="A207" s="245"/>
      <c r="B207" s="245"/>
      <c r="C207" s="246"/>
      <c r="D207" s="247"/>
      <c r="E207" s="247"/>
      <c r="F207" s="247"/>
      <c r="G207" s="247"/>
      <c r="H207" s="245"/>
      <c r="I207" s="247"/>
      <c r="J207" s="247"/>
      <c r="K207" s="247"/>
      <c r="L207" s="251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51"/>
      <c r="AD207" s="251"/>
      <c r="AE207" s="247"/>
      <c r="AF207" s="247"/>
    </row>
    <row r="208" spans="1:32" ht="17.25" customHeight="1">
      <c r="A208" s="245"/>
      <c r="B208" s="245"/>
      <c r="C208" s="246"/>
      <c r="D208" s="247"/>
      <c r="E208" s="247"/>
      <c r="F208" s="247"/>
      <c r="G208" s="247"/>
      <c r="H208" s="245"/>
      <c r="I208" s="247"/>
      <c r="J208" s="247"/>
      <c r="K208" s="247"/>
      <c r="L208" s="251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51"/>
      <c r="AD208" s="251"/>
      <c r="AE208" s="247"/>
      <c r="AF208" s="247"/>
    </row>
    <row r="209" spans="1:32" ht="17.25" customHeight="1">
      <c r="A209" s="245"/>
      <c r="B209" s="245"/>
      <c r="C209" s="246"/>
      <c r="D209" s="247"/>
      <c r="E209" s="247"/>
      <c r="F209" s="247"/>
      <c r="G209" s="247"/>
      <c r="H209" s="245"/>
      <c r="I209" s="247"/>
      <c r="J209" s="247"/>
      <c r="K209" s="247"/>
      <c r="L209" s="251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51"/>
      <c r="AD209" s="251"/>
      <c r="AE209" s="247"/>
      <c r="AF209" s="247"/>
    </row>
    <row r="210" spans="1:32" ht="17.25" customHeight="1">
      <c r="A210" s="245"/>
      <c r="B210" s="245"/>
      <c r="C210" s="246"/>
      <c r="D210" s="247"/>
      <c r="E210" s="247"/>
      <c r="F210" s="247"/>
      <c r="G210" s="247"/>
      <c r="H210" s="245"/>
      <c r="I210" s="247"/>
      <c r="J210" s="247"/>
      <c r="K210" s="247"/>
      <c r="L210" s="251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51"/>
      <c r="AD210" s="251"/>
      <c r="AE210" s="247"/>
      <c r="AF210" s="247"/>
    </row>
    <row r="211" spans="1:32" ht="17.25" customHeight="1">
      <c r="A211" s="245"/>
      <c r="B211" s="245"/>
      <c r="C211" s="246"/>
      <c r="D211" s="247"/>
      <c r="E211" s="247"/>
      <c r="F211" s="247"/>
      <c r="G211" s="247"/>
      <c r="H211" s="245"/>
      <c r="I211" s="247"/>
      <c r="J211" s="247"/>
      <c r="K211" s="247"/>
      <c r="L211" s="251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51"/>
      <c r="AD211" s="251"/>
      <c r="AE211" s="247"/>
      <c r="AF211" s="247"/>
    </row>
    <row r="212" spans="1:32" ht="17.25" customHeight="1">
      <c r="A212" s="245"/>
      <c r="B212" s="245"/>
      <c r="C212" s="246"/>
      <c r="D212" s="247"/>
      <c r="E212" s="247"/>
      <c r="F212" s="247"/>
      <c r="G212" s="247"/>
      <c r="H212" s="245"/>
      <c r="I212" s="247"/>
      <c r="J212" s="247"/>
      <c r="K212" s="247"/>
      <c r="L212" s="251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51"/>
      <c r="AD212" s="251"/>
      <c r="AE212" s="247"/>
      <c r="AF212" s="247"/>
    </row>
    <row r="213" spans="1:32" ht="17.25" customHeight="1">
      <c r="A213" s="245"/>
      <c r="B213" s="245"/>
      <c r="C213" s="246"/>
      <c r="D213" s="247"/>
      <c r="E213" s="247"/>
      <c r="F213" s="247"/>
      <c r="G213" s="247"/>
      <c r="H213" s="245"/>
      <c r="I213" s="247"/>
      <c r="J213" s="247"/>
      <c r="K213" s="247"/>
      <c r="L213" s="251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51"/>
      <c r="AD213" s="251"/>
      <c r="AE213" s="247"/>
      <c r="AF213" s="247"/>
    </row>
    <row r="214" spans="1:32" ht="17.25" customHeight="1">
      <c r="A214" s="245"/>
      <c r="B214" s="245"/>
      <c r="C214" s="246"/>
      <c r="D214" s="247"/>
      <c r="E214" s="247"/>
      <c r="F214" s="247"/>
      <c r="G214" s="247"/>
      <c r="H214" s="245"/>
      <c r="I214" s="247"/>
      <c r="J214" s="247"/>
      <c r="K214" s="247"/>
      <c r="L214" s="251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51"/>
      <c r="AD214" s="251"/>
      <c r="AE214" s="247"/>
      <c r="AF214" s="247"/>
    </row>
    <row r="215" spans="1:32" ht="17.25" customHeight="1">
      <c r="A215" s="245"/>
      <c r="B215" s="245"/>
      <c r="C215" s="246"/>
      <c r="D215" s="247"/>
      <c r="E215" s="247"/>
      <c r="F215" s="247"/>
      <c r="G215" s="247"/>
      <c r="H215" s="245"/>
      <c r="I215" s="247"/>
      <c r="J215" s="247"/>
      <c r="K215" s="247"/>
      <c r="L215" s="251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51"/>
      <c r="AD215" s="251"/>
      <c r="AE215" s="247"/>
      <c r="AF215" s="247"/>
    </row>
    <row r="216" spans="1:32" ht="17.25" customHeight="1">
      <c r="A216" s="245"/>
      <c r="B216" s="245"/>
      <c r="C216" s="246"/>
      <c r="D216" s="247"/>
      <c r="E216" s="247"/>
      <c r="F216" s="247"/>
      <c r="G216" s="247"/>
      <c r="H216" s="245"/>
      <c r="I216" s="247"/>
      <c r="J216" s="247"/>
      <c r="K216" s="247"/>
      <c r="L216" s="251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51"/>
      <c r="AD216" s="251"/>
      <c r="AE216" s="247"/>
      <c r="AF216" s="247"/>
    </row>
    <row r="217" spans="1:32" ht="17.25" customHeight="1">
      <c r="A217" s="245"/>
      <c r="B217" s="245"/>
      <c r="C217" s="246"/>
      <c r="D217" s="247"/>
      <c r="E217" s="247"/>
      <c r="F217" s="247"/>
      <c r="G217" s="247"/>
      <c r="H217" s="245"/>
      <c r="I217" s="247"/>
      <c r="J217" s="247"/>
      <c r="K217" s="247"/>
      <c r="L217" s="251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51"/>
      <c r="AD217" s="251"/>
      <c r="AE217" s="247"/>
      <c r="AF217" s="247"/>
    </row>
    <row r="218" spans="1:32" ht="17.25" customHeight="1">
      <c r="A218" s="245"/>
      <c r="B218" s="245"/>
      <c r="C218" s="246"/>
      <c r="D218" s="247"/>
      <c r="E218" s="247"/>
      <c r="F218" s="247"/>
      <c r="G218" s="247"/>
      <c r="H218" s="245"/>
      <c r="I218" s="247"/>
      <c r="J218" s="247"/>
      <c r="K218" s="247"/>
      <c r="L218" s="251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51"/>
      <c r="AD218" s="251"/>
      <c r="AE218" s="247"/>
      <c r="AF218" s="247"/>
    </row>
    <row r="219" spans="1:32" ht="17.25" customHeight="1">
      <c r="A219" s="245"/>
      <c r="B219" s="245"/>
      <c r="C219" s="246"/>
      <c r="D219" s="247"/>
      <c r="E219" s="247"/>
      <c r="F219" s="247"/>
      <c r="G219" s="247"/>
      <c r="H219" s="245"/>
      <c r="I219" s="247"/>
      <c r="J219" s="247"/>
      <c r="K219" s="247"/>
      <c r="L219" s="251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51"/>
      <c r="AD219" s="251"/>
      <c r="AE219" s="247"/>
      <c r="AF219" s="247"/>
    </row>
    <row r="220" spans="1:32" ht="17.25" customHeight="1">
      <c r="A220" s="245"/>
      <c r="B220" s="245"/>
      <c r="C220" s="246"/>
      <c r="D220" s="247"/>
      <c r="E220" s="247"/>
      <c r="F220" s="247"/>
      <c r="G220" s="247"/>
      <c r="H220" s="245"/>
      <c r="I220" s="247"/>
      <c r="J220" s="247"/>
      <c r="K220" s="247"/>
      <c r="L220" s="251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51"/>
      <c r="AD220" s="251"/>
      <c r="AE220" s="247"/>
      <c r="AF220" s="247"/>
    </row>
    <row r="221" spans="1:32" ht="17.25" customHeight="1">
      <c r="A221" s="245"/>
      <c r="B221" s="245"/>
      <c r="C221" s="246"/>
      <c r="D221" s="247"/>
      <c r="E221" s="247"/>
      <c r="F221" s="247"/>
      <c r="G221" s="247"/>
      <c r="H221" s="245"/>
      <c r="I221" s="247"/>
      <c r="J221" s="247"/>
      <c r="K221" s="247"/>
      <c r="L221" s="251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51"/>
      <c r="AD221" s="251"/>
      <c r="AE221" s="247"/>
      <c r="AF221" s="247"/>
    </row>
    <row r="222" spans="1:32" ht="17.25" customHeight="1">
      <c r="A222" s="245"/>
      <c r="B222" s="245"/>
      <c r="C222" s="246"/>
      <c r="D222" s="247"/>
      <c r="E222" s="247"/>
      <c r="F222" s="247"/>
      <c r="G222" s="247"/>
      <c r="H222" s="245"/>
      <c r="I222" s="247"/>
      <c r="J222" s="247"/>
      <c r="K222" s="247"/>
      <c r="L222" s="251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51"/>
      <c r="AD222" s="251"/>
      <c r="AE222" s="247"/>
      <c r="AF222" s="247"/>
    </row>
    <row r="223" spans="1:32" ht="17.25" customHeight="1">
      <c r="A223" s="245"/>
      <c r="B223" s="245"/>
      <c r="C223" s="246"/>
      <c r="D223" s="247"/>
      <c r="E223" s="247"/>
      <c r="F223" s="247"/>
      <c r="G223" s="247"/>
      <c r="H223" s="245"/>
      <c r="I223" s="247"/>
      <c r="J223" s="247"/>
      <c r="K223" s="247"/>
      <c r="L223" s="251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51"/>
      <c r="AD223" s="251"/>
      <c r="AE223" s="247"/>
      <c r="AF223" s="247"/>
    </row>
    <row r="224" spans="1:32" ht="17.25" customHeight="1">
      <c r="A224" s="245"/>
      <c r="B224" s="245"/>
      <c r="C224" s="246"/>
      <c r="D224" s="247"/>
      <c r="E224" s="247"/>
      <c r="F224" s="247"/>
      <c r="G224" s="247"/>
      <c r="H224" s="245"/>
      <c r="I224" s="247"/>
      <c r="J224" s="247"/>
      <c r="K224" s="247"/>
      <c r="L224" s="251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51"/>
      <c r="AD224" s="251"/>
      <c r="AE224" s="247"/>
      <c r="AF224" s="247"/>
    </row>
    <row r="225" spans="1:32" ht="17.25" customHeight="1">
      <c r="A225" s="245"/>
      <c r="B225" s="245"/>
      <c r="C225" s="246"/>
      <c r="D225" s="247"/>
      <c r="E225" s="247"/>
      <c r="F225" s="247"/>
      <c r="G225" s="247"/>
      <c r="H225" s="245"/>
      <c r="I225" s="247"/>
      <c r="J225" s="247"/>
      <c r="K225" s="247"/>
      <c r="L225" s="251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51"/>
      <c r="AD225" s="251"/>
      <c r="AE225" s="247"/>
      <c r="AF225" s="247"/>
    </row>
    <row r="226" spans="1:32" ht="17.25" customHeight="1">
      <c r="A226" s="245"/>
      <c r="B226" s="245"/>
      <c r="C226" s="246"/>
      <c r="D226" s="247"/>
      <c r="E226" s="247"/>
      <c r="F226" s="247"/>
      <c r="G226" s="247"/>
      <c r="H226" s="245"/>
      <c r="I226" s="247"/>
      <c r="J226" s="247"/>
      <c r="K226" s="247"/>
      <c r="L226" s="251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51"/>
      <c r="AD226" s="251"/>
      <c r="AE226" s="247"/>
      <c r="AF226" s="247"/>
    </row>
    <row r="227" spans="1:32" ht="17.25" customHeight="1">
      <c r="A227" s="245"/>
      <c r="B227" s="245"/>
      <c r="C227" s="246"/>
      <c r="D227" s="247"/>
      <c r="E227" s="247"/>
      <c r="F227" s="247"/>
      <c r="G227" s="247"/>
      <c r="H227" s="245"/>
      <c r="I227" s="247"/>
      <c r="J227" s="247"/>
      <c r="K227" s="247"/>
      <c r="L227" s="251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51"/>
      <c r="AD227" s="251"/>
      <c r="AE227" s="247"/>
      <c r="AF227" s="247"/>
    </row>
    <row r="228" spans="1:32" ht="17.25" customHeight="1">
      <c r="A228" s="245"/>
      <c r="B228" s="245"/>
      <c r="C228" s="246"/>
      <c r="D228" s="247"/>
      <c r="E228" s="247"/>
      <c r="F228" s="247"/>
      <c r="G228" s="247"/>
      <c r="H228" s="245"/>
      <c r="I228" s="247"/>
      <c r="J228" s="247"/>
      <c r="K228" s="247"/>
      <c r="L228" s="251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51"/>
      <c r="AD228" s="251"/>
      <c r="AE228" s="247"/>
      <c r="AF228" s="247"/>
    </row>
    <row r="229" spans="1:32" ht="17.25" customHeight="1">
      <c r="A229" s="245"/>
      <c r="B229" s="245"/>
      <c r="C229" s="246"/>
      <c r="D229" s="247"/>
      <c r="E229" s="247"/>
      <c r="F229" s="247"/>
      <c r="G229" s="247"/>
      <c r="H229" s="245"/>
      <c r="I229" s="247"/>
      <c r="J229" s="247"/>
      <c r="K229" s="247"/>
      <c r="L229" s="251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51"/>
      <c r="AD229" s="251"/>
      <c r="AE229" s="247"/>
      <c r="AF229" s="247"/>
    </row>
    <row r="230" spans="1:32" ht="17.25" customHeight="1">
      <c r="A230" s="245"/>
      <c r="B230" s="245"/>
      <c r="C230" s="246"/>
      <c r="D230" s="247"/>
      <c r="E230" s="247"/>
      <c r="F230" s="247"/>
      <c r="G230" s="247"/>
      <c r="H230" s="245"/>
      <c r="I230" s="247"/>
      <c r="J230" s="247"/>
      <c r="K230" s="247"/>
      <c r="L230" s="251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51"/>
      <c r="AD230" s="251"/>
      <c r="AE230" s="247"/>
      <c r="AF230" s="247"/>
    </row>
    <row r="231" spans="1:32" ht="17.25" customHeight="1">
      <c r="A231" s="245"/>
      <c r="B231" s="245"/>
      <c r="C231" s="246"/>
      <c r="D231" s="247"/>
      <c r="E231" s="247"/>
      <c r="F231" s="247"/>
      <c r="G231" s="247"/>
      <c r="H231" s="245"/>
      <c r="I231" s="247"/>
      <c r="J231" s="247"/>
      <c r="K231" s="247"/>
      <c r="L231" s="251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51"/>
      <c r="AD231" s="251"/>
      <c r="AE231" s="247"/>
      <c r="AF231" s="247"/>
    </row>
    <row r="232" spans="1:32" ht="17.25" customHeight="1">
      <c r="A232" s="245"/>
      <c r="B232" s="245"/>
      <c r="C232" s="246"/>
      <c r="D232" s="247"/>
      <c r="E232" s="247"/>
      <c r="F232" s="247"/>
      <c r="G232" s="247"/>
      <c r="H232" s="245"/>
      <c r="I232" s="247"/>
      <c r="J232" s="247"/>
      <c r="K232" s="247"/>
      <c r="L232" s="251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51"/>
      <c r="AD232" s="251"/>
      <c r="AE232" s="247"/>
      <c r="AF232" s="247"/>
    </row>
    <row r="233" spans="1:32" ht="17.25" customHeight="1">
      <c r="A233" s="245"/>
      <c r="B233" s="245"/>
      <c r="C233" s="246"/>
      <c r="D233" s="247"/>
      <c r="E233" s="247"/>
      <c r="F233" s="247"/>
      <c r="G233" s="247"/>
      <c r="H233" s="245"/>
      <c r="I233" s="247"/>
      <c r="J233" s="247"/>
      <c r="K233" s="247"/>
      <c r="L233" s="251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51"/>
      <c r="AD233" s="251"/>
      <c r="AE233" s="247"/>
      <c r="AF233" s="247"/>
    </row>
    <row r="234" spans="1:32" ht="17.25" customHeight="1">
      <c r="A234" s="245"/>
      <c r="B234" s="245"/>
      <c r="C234" s="246"/>
      <c r="D234" s="247"/>
      <c r="E234" s="247"/>
      <c r="F234" s="247"/>
      <c r="G234" s="247"/>
      <c r="H234" s="245"/>
      <c r="I234" s="247"/>
      <c r="J234" s="247"/>
      <c r="K234" s="247"/>
      <c r="L234" s="251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51"/>
      <c r="AD234" s="251"/>
      <c r="AE234" s="247"/>
      <c r="AF234" s="247"/>
    </row>
    <row r="235" spans="1:32" ht="17.25" customHeight="1">
      <c r="A235" s="245"/>
      <c r="B235" s="245"/>
      <c r="C235" s="246"/>
      <c r="D235" s="247"/>
      <c r="E235" s="247"/>
      <c r="F235" s="247"/>
      <c r="G235" s="247"/>
      <c r="H235" s="245"/>
      <c r="I235" s="247"/>
      <c r="J235" s="247"/>
      <c r="K235" s="247"/>
      <c r="L235" s="251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51"/>
      <c r="AD235" s="251"/>
      <c r="AE235" s="247"/>
      <c r="AF235" s="247"/>
    </row>
    <row r="236" spans="1:32" ht="17.25" customHeight="1">
      <c r="A236" s="245"/>
      <c r="B236" s="245"/>
      <c r="C236" s="246"/>
      <c r="D236" s="247"/>
      <c r="E236" s="247"/>
      <c r="F236" s="247"/>
      <c r="G236" s="247"/>
      <c r="H236" s="245"/>
      <c r="I236" s="247"/>
      <c r="J236" s="247"/>
      <c r="K236" s="247"/>
      <c r="L236" s="251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51"/>
      <c r="AD236" s="251"/>
      <c r="AE236" s="247"/>
      <c r="AF236" s="247"/>
    </row>
    <row r="237" spans="1:32" ht="17.25" customHeight="1">
      <c r="A237" s="245"/>
      <c r="B237" s="245"/>
      <c r="C237" s="246"/>
      <c r="D237" s="247"/>
      <c r="E237" s="247"/>
      <c r="F237" s="247"/>
      <c r="G237" s="247"/>
      <c r="H237" s="245"/>
      <c r="I237" s="247"/>
      <c r="J237" s="247"/>
      <c r="K237" s="247"/>
      <c r="L237" s="251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51"/>
      <c r="AD237" s="251"/>
      <c r="AE237" s="247"/>
      <c r="AF237" s="247"/>
    </row>
    <row r="238" spans="1:32" ht="17.25" customHeight="1">
      <c r="A238" s="245"/>
      <c r="B238" s="245"/>
      <c r="C238" s="246"/>
      <c r="D238" s="247"/>
      <c r="E238" s="247"/>
      <c r="F238" s="247"/>
      <c r="G238" s="247"/>
      <c r="H238" s="245"/>
      <c r="I238" s="247"/>
      <c r="J238" s="247"/>
      <c r="K238" s="247"/>
      <c r="L238" s="251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51"/>
      <c r="AD238" s="251"/>
      <c r="AE238" s="247"/>
      <c r="AF238" s="247"/>
    </row>
    <row r="239" spans="1:32" ht="17.25" customHeight="1">
      <c r="A239" s="245"/>
      <c r="B239" s="245"/>
      <c r="C239" s="246"/>
      <c r="D239" s="247"/>
      <c r="E239" s="247"/>
      <c r="F239" s="247"/>
      <c r="G239" s="247"/>
      <c r="H239" s="245"/>
      <c r="I239" s="247"/>
      <c r="J239" s="247"/>
      <c r="K239" s="247"/>
      <c r="L239" s="251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51"/>
      <c r="AD239" s="251"/>
      <c r="AE239" s="247"/>
      <c r="AF239" s="247"/>
    </row>
    <row r="240" spans="1:32" ht="17.25" customHeight="1">
      <c r="A240" s="245"/>
      <c r="B240" s="245"/>
      <c r="C240" s="246"/>
      <c r="D240" s="247"/>
      <c r="E240" s="247"/>
      <c r="F240" s="247"/>
      <c r="G240" s="247"/>
      <c r="H240" s="245"/>
      <c r="I240" s="247"/>
      <c r="J240" s="247"/>
      <c r="K240" s="247"/>
      <c r="L240" s="251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51"/>
      <c r="AD240" s="251"/>
      <c r="AE240" s="247"/>
      <c r="AF240" s="247"/>
    </row>
    <row r="241" spans="1:32" ht="17.25" customHeight="1">
      <c r="A241" s="245"/>
      <c r="B241" s="245"/>
      <c r="C241" s="246"/>
      <c r="D241" s="247"/>
      <c r="E241" s="247"/>
      <c r="F241" s="247"/>
      <c r="G241" s="247"/>
      <c r="H241" s="245"/>
      <c r="I241" s="247"/>
      <c r="J241" s="247"/>
      <c r="K241" s="247"/>
      <c r="L241" s="251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51"/>
      <c r="AD241" s="251"/>
      <c r="AE241" s="247"/>
      <c r="AF241" s="247"/>
    </row>
    <row r="242" spans="1:32" ht="17.25" customHeight="1">
      <c r="A242" s="245"/>
      <c r="B242" s="245"/>
      <c r="C242" s="246"/>
      <c r="D242" s="247"/>
      <c r="E242" s="247"/>
      <c r="F242" s="247"/>
      <c r="G242" s="247"/>
      <c r="H242" s="245"/>
      <c r="I242" s="247"/>
      <c r="J242" s="247"/>
      <c r="K242" s="247"/>
      <c r="L242" s="251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51"/>
      <c r="AD242" s="251"/>
      <c r="AE242" s="247"/>
      <c r="AF242" s="247"/>
    </row>
    <row r="243" spans="1:32" ht="17.25" customHeight="1">
      <c r="A243" s="245"/>
      <c r="B243" s="245"/>
      <c r="C243" s="246"/>
      <c r="D243" s="247"/>
      <c r="E243" s="247"/>
      <c r="F243" s="247"/>
      <c r="G243" s="247"/>
      <c r="H243" s="245"/>
      <c r="I243" s="247"/>
      <c r="J243" s="247"/>
      <c r="K243" s="247"/>
      <c r="L243" s="251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51"/>
      <c r="AD243" s="251"/>
      <c r="AE243" s="247"/>
      <c r="AF243" s="247"/>
    </row>
    <row r="244" spans="1:32" ht="17.25" customHeight="1">
      <c r="A244" s="245"/>
      <c r="B244" s="245"/>
      <c r="C244" s="246"/>
      <c r="D244" s="247"/>
      <c r="E244" s="247"/>
      <c r="F244" s="247"/>
      <c r="G244" s="247"/>
      <c r="H244" s="245"/>
      <c r="I244" s="247"/>
      <c r="J244" s="247"/>
      <c r="K244" s="247"/>
      <c r="L244" s="251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51"/>
      <c r="AD244" s="251"/>
      <c r="AE244" s="247"/>
      <c r="AF244" s="247"/>
    </row>
    <row r="245" spans="1:32" ht="17.25" customHeight="1">
      <c r="A245" s="245"/>
      <c r="B245" s="245"/>
      <c r="C245" s="246"/>
      <c r="D245" s="247"/>
      <c r="E245" s="247"/>
      <c r="F245" s="247"/>
      <c r="G245" s="247"/>
      <c r="H245" s="245"/>
      <c r="I245" s="247"/>
      <c r="J245" s="247"/>
      <c r="K245" s="247"/>
      <c r="L245" s="251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51"/>
      <c r="AD245" s="251"/>
      <c r="AE245" s="247"/>
      <c r="AF245" s="247"/>
    </row>
    <row r="246" spans="1:32" ht="17.25" customHeight="1">
      <c r="A246" s="245"/>
      <c r="B246" s="245"/>
      <c r="C246" s="246"/>
      <c r="D246" s="247"/>
      <c r="E246" s="247"/>
      <c r="F246" s="247"/>
      <c r="G246" s="247"/>
      <c r="H246" s="245"/>
      <c r="I246" s="247"/>
      <c r="J246" s="247"/>
      <c r="K246" s="247"/>
      <c r="L246" s="251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51"/>
      <c r="AD246" s="251"/>
      <c r="AE246" s="247"/>
      <c r="AF246" s="247"/>
    </row>
    <row r="247" spans="1:32" ht="17.25" customHeight="1">
      <c r="A247" s="245"/>
      <c r="B247" s="245"/>
      <c r="C247" s="246"/>
      <c r="D247" s="247"/>
      <c r="E247" s="247"/>
      <c r="F247" s="247"/>
      <c r="G247" s="247"/>
      <c r="H247" s="245"/>
      <c r="I247" s="247"/>
      <c r="J247" s="247"/>
      <c r="K247" s="247"/>
      <c r="L247" s="251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51"/>
      <c r="AD247" s="251"/>
      <c r="AE247" s="247"/>
      <c r="AF247" s="247"/>
    </row>
    <row r="248" spans="1:32" ht="17.25" customHeight="1">
      <c r="A248" s="245"/>
      <c r="B248" s="245"/>
      <c r="C248" s="246"/>
      <c r="D248" s="247"/>
      <c r="E248" s="247"/>
      <c r="F248" s="247"/>
      <c r="G248" s="247"/>
      <c r="H248" s="245"/>
      <c r="I248" s="247"/>
      <c r="J248" s="247"/>
      <c r="K248" s="247"/>
      <c r="L248" s="251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  <c r="AC248" s="251"/>
      <c r="AD248" s="251"/>
      <c r="AE248" s="247"/>
      <c r="AF248" s="247"/>
    </row>
    <row r="249" spans="1:32" ht="17.25" customHeight="1">
      <c r="A249" s="245"/>
      <c r="B249" s="245"/>
      <c r="C249" s="246"/>
      <c r="D249" s="247"/>
      <c r="E249" s="247"/>
      <c r="F249" s="247"/>
      <c r="G249" s="247"/>
      <c r="H249" s="245"/>
      <c r="I249" s="247"/>
      <c r="J249" s="247"/>
      <c r="K249" s="247"/>
      <c r="L249" s="251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51"/>
      <c r="AD249" s="251"/>
      <c r="AE249" s="247"/>
      <c r="AF249" s="247"/>
    </row>
    <row r="250" spans="1:32" ht="17.25" customHeight="1">
      <c r="A250" s="245"/>
      <c r="B250" s="245"/>
      <c r="C250" s="246"/>
      <c r="D250" s="247"/>
      <c r="E250" s="247"/>
      <c r="F250" s="247"/>
      <c r="G250" s="247"/>
      <c r="H250" s="245"/>
      <c r="I250" s="247"/>
      <c r="J250" s="247"/>
      <c r="K250" s="247"/>
      <c r="L250" s="251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51"/>
      <c r="AD250" s="251"/>
      <c r="AE250" s="247"/>
      <c r="AF250" s="247"/>
    </row>
    <row r="251" spans="1:32" ht="17.25" customHeight="1">
      <c r="A251" s="245"/>
      <c r="B251" s="245"/>
      <c r="C251" s="246"/>
      <c r="D251" s="247"/>
      <c r="E251" s="247"/>
      <c r="F251" s="247"/>
      <c r="G251" s="247"/>
      <c r="H251" s="245"/>
      <c r="I251" s="247"/>
      <c r="J251" s="247"/>
      <c r="K251" s="247"/>
      <c r="L251" s="251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51"/>
      <c r="AD251" s="251"/>
      <c r="AE251" s="247"/>
      <c r="AF251" s="247"/>
    </row>
    <row r="252" spans="1:32" ht="17.25" customHeight="1">
      <c r="A252" s="245"/>
      <c r="B252" s="245"/>
      <c r="C252" s="246"/>
      <c r="D252" s="247"/>
      <c r="E252" s="247"/>
      <c r="F252" s="247"/>
      <c r="G252" s="247"/>
      <c r="H252" s="245"/>
      <c r="I252" s="247"/>
      <c r="J252" s="247"/>
      <c r="K252" s="247"/>
      <c r="L252" s="251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51"/>
      <c r="AD252" s="251"/>
      <c r="AE252" s="247"/>
      <c r="AF252" s="247"/>
    </row>
    <row r="253" spans="1:32" ht="17.25" customHeight="1">
      <c r="A253" s="245"/>
      <c r="B253" s="245"/>
      <c r="C253" s="246"/>
      <c r="D253" s="247"/>
      <c r="E253" s="247"/>
      <c r="F253" s="247"/>
      <c r="G253" s="247"/>
      <c r="H253" s="245"/>
      <c r="I253" s="247"/>
      <c r="J253" s="247"/>
      <c r="K253" s="247"/>
      <c r="L253" s="251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51"/>
      <c r="AD253" s="251"/>
      <c r="AE253" s="247"/>
      <c r="AF253" s="247"/>
    </row>
    <row r="254" spans="1:32" ht="17.25" customHeight="1">
      <c r="A254" s="245"/>
      <c r="B254" s="245"/>
      <c r="C254" s="246"/>
      <c r="D254" s="247"/>
      <c r="E254" s="247"/>
      <c r="F254" s="247"/>
      <c r="G254" s="247"/>
      <c r="H254" s="245"/>
      <c r="I254" s="247"/>
      <c r="J254" s="247"/>
      <c r="K254" s="247"/>
      <c r="L254" s="251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51"/>
      <c r="AD254" s="251"/>
      <c r="AE254" s="247"/>
      <c r="AF254" s="247"/>
    </row>
    <row r="255" spans="1:32" ht="17.25" customHeight="1">
      <c r="A255" s="245"/>
      <c r="B255" s="245"/>
      <c r="C255" s="246"/>
      <c r="D255" s="247"/>
      <c r="E255" s="247"/>
      <c r="F255" s="247"/>
      <c r="G255" s="247"/>
      <c r="H255" s="245"/>
      <c r="I255" s="247"/>
      <c r="J255" s="247"/>
      <c r="K255" s="247"/>
      <c r="L255" s="251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51"/>
      <c r="AD255" s="251"/>
      <c r="AE255" s="247"/>
      <c r="AF255" s="247"/>
    </row>
    <row r="256" spans="1:32" ht="17.25" customHeight="1">
      <c r="A256" s="245"/>
      <c r="B256" s="245"/>
      <c r="C256" s="246"/>
      <c r="D256" s="247"/>
      <c r="E256" s="247"/>
      <c r="F256" s="247"/>
      <c r="G256" s="247"/>
      <c r="H256" s="245"/>
      <c r="I256" s="247"/>
      <c r="J256" s="247"/>
      <c r="K256" s="247"/>
      <c r="L256" s="251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51"/>
      <c r="AD256" s="251"/>
      <c r="AE256" s="247"/>
      <c r="AF256" s="247"/>
    </row>
    <row r="257" spans="1:32" ht="17.25" customHeight="1">
      <c r="A257" s="245"/>
      <c r="B257" s="245"/>
      <c r="C257" s="246"/>
      <c r="D257" s="247"/>
      <c r="E257" s="247"/>
      <c r="F257" s="247"/>
      <c r="G257" s="247"/>
      <c r="H257" s="245"/>
      <c r="I257" s="247"/>
      <c r="J257" s="247"/>
      <c r="K257" s="247"/>
      <c r="L257" s="251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51"/>
      <c r="AD257" s="251"/>
      <c r="AE257" s="247"/>
      <c r="AF257" s="247"/>
    </row>
    <row r="258" spans="1:32" ht="17.25" customHeight="1">
      <c r="A258" s="245"/>
      <c r="B258" s="245"/>
      <c r="C258" s="246"/>
      <c r="D258" s="247"/>
      <c r="E258" s="247"/>
      <c r="F258" s="247"/>
      <c r="G258" s="247"/>
      <c r="H258" s="245"/>
      <c r="I258" s="247"/>
      <c r="J258" s="247"/>
      <c r="K258" s="247"/>
      <c r="L258" s="251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51"/>
      <c r="AD258" s="251"/>
      <c r="AE258" s="247"/>
      <c r="AF258" s="247"/>
    </row>
    <row r="259" spans="1:32" ht="17.25" customHeight="1">
      <c r="A259" s="245"/>
      <c r="B259" s="245"/>
      <c r="C259" s="246"/>
      <c r="D259" s="247"/>
      <c r="E259" s="247"/>
      <c r="F259" s="247"/>
      <c r="G259" s="247"/>
      <c r="H259" s="245"/>
      <c r="I259" s="247"/>
      <c r="J259" s="247"/>
      <c r="K259" s="247"/>
      <c r="L259" s="251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  <c r="AC259" s="251"/>
      <c r="AD259" s="251"/>
      <c r="AE259" s="247"/>
      <c r="AF259" s="247"/>
    </row>
    <row r="260" spans="1:32" ht="17.25" customHeight="1">
      <c r="A260" s="245"/>
      <c r="B260" s="245"/>
      <c r="C260" s="246"/>
      <c r="D260" s="247"/>
      <c r="E260" s="247"/>
      <c r="F260" s="247"/>
      <c r="G260" s="247"/>
      <c r="H260" s="245"/>
      <c r="I260" s="247"/>
      <c r="J260" s="247"/>
      <c r="K260" s="247"/>
      <c r="L260" s="251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51"/>
      <c r="AD260" s="251"/>
      <c r="AE260" s="247"/>
      <c r="AF260" s="247"/>
    </row>
    <row r="261" spans="1:32" ht="17.25" customHeight="1">
      <c r="A261" s="245"/>
      <c r="B261" s="245"/>
      <c r="C261" s="246"/>
      <c r="D261" s="247"/>
      <c r="E261" s="247"/>
      <c r="F261" s="247"/>
      <c r="G261" s="247"/>
      <c r="H261" s="245"/>
      <c r="I261" s="247"/>
      <c r="J261" s="247"/>
      <c r="K261" s="247"/>
      <c r="L261" s="251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51"/>
      <c r="AD261" s="251"/>
      <c r="AE261" s="247"/>
      <c r="AF261" s="247"/>
    </row>
    <row r="262" spans="1:32" ht="17.25" customHeight="1">
      <c r="A262" s="245"/>
      <c r="B262" s="245"/>
      <c r="C262" s="246"/>
      <c r="D262" s="247"/>
      <c r="E262" s="247"/>
      <c r="F262" s="247"/>
      <c r="G262" s="247"/>
      <c r="H262" s="245"/>
      <c r="I262" s="247"/>
      <c r="J262" s="247"/>
      <c r="K262" s="247"/>
      <c r="L262" s="251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51"/>
      <c r="AD262" s="251"/>
      <c r="AE262" s="247"/>
      <c r="AF262" s="247"/>
    </row>
    <row r="263" spans="1:32" ht="17.25" customHeight="1">
      <c r="A263" s="245"/>
      <c r="B263" s="245"/>
      <c r="C263" s="246"/>
      <c r="D263" s="247"/>
      <c r="E263" s="247"/>
      <c r="F263" s="247"/>
      <c r="G263" s="247"/>
      <c r="H263" s="245"/>
      <c r="I263" s="247"/>
      <c r="J263" s="247"/>
      <c r="K263" s="247"/>
      <c r="L263" s="251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51"/>
      <c r="AD263" s="251"/>
      <c r="AE263" s="247"/>
      <c r="AF263" s="247"/>
    </row>
    <row r="264" spans="1:32" ht="17.25" customHeight="1">
      <c r="A264" s="245"/>
      <c r="B264" s="245"/>
      <c r="C264" s="246"/>
      <c r="D264" s="247"/>
      <c r="E264" s="247"/>
      <c r="F264" s="247"/>
      <c r="G264" s="247"/>
      <c r="H264" s="245"/>
      <c r="I264" s="247"/>
      <c r="J264" s="247"/>
      <c r="K264" s="247"/>
      <c r="L264" s="251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51"/>
      <c r="AD264" s="251"/>
      <c r="AE264" s="247"/>
      <c r="AF264" s="247"/>
    </row>
    <row r="265" spans="1:32" ht="17.25" customHeight="1">
      <c r="A265" s="245"/>
      <c r="B265" s="245"/>
      <c r="C265" s="246"/>
      <c r="D265" s="247"/>
      <c r="E265" s="247"/>
      <c r="F265" s="247"/>
      <c r="G265" s="247"/>
      <c r="H265" s="245"/>
      <c r="I265" s="247"/>
      <c r="J265" s="247"/>
      <c r="K265" s="247"/>
      <c r="L265" s="251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51"/>
      <c r="AD265" s="251"/>
      <c r="AE265" s="247"/>
      <c r="AF265" s="247"/>
    </row>
    <row r="266" spans="1:32" ht="17.25" customHeight="1">
      <c r="A266" s="245"/>
      <c r="B266" s="245"/>
      <c r="C266" s="246"/>
      <c r="D266" s="247"/>
      <c r="E266" s="247"/>
      <c r="F266" s="247"/>
      <c r="G266" s="247"/>
      <c r="H266" s="245"/>
      <c r="I266" s="247"/>
      <c r="J266" s="247"/>
      <c r="K266" s="247"/>
      <c r="L266" s="251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51"/>
      <c r="AD266" s="251"/>
      <c r="AE266" s="247"/>
      <c r="AF266" s="247"/>
    </row>
    <row r="267" spans="1:32" ht="17.25" customHeight="1">
      <c r="A267" s="245"/>
      <c r="B267" s="245"/>
      <c r="C267" s="246"/>
      <c r="D267" s="247"/>
      <c r="E267" s="247"/>
      <c r="F267" s="247"/>
      <c r="G267" s="247"/>
      <c r="H267" s="245"/>
      <c r="I267" s="247"/>
      <c r="J267" s="247"/>
      <c r="K267" s="247"/>
      <c r="L267" s="251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  <c r="AC267" s="251"/>
      <c r="AD267" s="251"/>
      <c r="AE267" s="247"/>
      <c r="AF267" s="247"/>
    </row>
    <row r="268" spans="1:32" ht="17.25" customHeight="1">
      <c r="A268" s="245"/>
      <c r="B268" s="245"/>
      <c r="C268" s="246"/>
      <c r="D268" s="247"/>
      <c r="E268" s="247"/>
      <c r="F268" s="247"/>
      <c r="G268" s="247"/>
      <c r="H268" s="245"/>
      <c r="I268" s="247"/>
      <c r="J268" s="247"/>
      <c r="K268" s="247"/>
      <c r="L268" s="251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51"/>
      <c r="AD268" s="251"/>
      <c r="AE268" s="247"/>
      <c r="AF268" s="247"/>
    </row>
    <row r="269" spans="1:32" ht="17.25" customHeight="1">
      <c r="A269" s="245"/>
      <c r="B269" s="245"/>
      <c r="C269" s="246"/>
      <c r="D269" s="247"/>
      <c r="E269" s="247"/>
      <c r="F269" s="247"/>
      <c r="G269" s="247"/>
      <c r="H269" s="245"/>
      <c r="I269" s="247"/>
      <c r="J269" s="247"/>
      <c r="K269" s="247"/>
      <c r="L269" s="251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  <c r="AC269" s="251"/>
      <c r="AD269" s="251"/>
      <c r="AE269" s="247"/>
      <c r="AF269" s="247"/>
    </row>
    <row r="270" spans="1:32" ht="17.25" customHeight="1">
      <c r="A270" s="245"/>
      <c r="B270" s="245"/>
      <c r="C270" s="246"/>
      <c r="D270" s="247"/>
      <c r="E270" s="247"/>
      <c r="F270" s="247"/>
      <c r="G270" s="247"/>
      <c r="H270" s="245"/>
      <c r="I270" s="247"/>
      <c r="J270" s="247"/>
      <c r="K270" s="247"/>
      <c r="L270" s="251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  <c r="AC270" s="251"/>
      <c r="AD270" s="251"/>
      <c r="AE270" s="247"/>
      <c r="AF270" s="247"/>
    </row>
    <row r="271" spans="1:32" ht="17.25" customHeight="1">
      <c r="A271" s="245"/>
      <c r="B271" s="245"/>
      <c r="C271" s="246"/>
      <c r="D271" s="247"/>
      <c r="E271" s="247"/>
      <c r="F271" s="247"/>
      <c r="G271" s="247"/>
      <c r="H271" s="245"/>
      <c r="I271" s="247"/>
      <c r="J271" s="247"/>
      <c r="K271" s="247"/>
      <c r="L271" s="251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51"/>
      <c r="AD271" s="251"/>
      <c r="AE271" s="247"/>
      <c r="AF271" s="247"/>
    </row>
    <row r="272" spans="1:32" ht="17.25" customHeight="1">
      <c r="A272" s="245"/>
      <c r="B272" s="245"/>
      <c r="C272" s="246"/>
      <c r="D272" s="247"/>
      <c r="E272" s="247"/>
      <c r="F272" s="247"/>
      <c r="G272" s="247"/>
      <c r="H272" s="245"/>
      <c r="I272" s="247"/>
      <c r="J272" s="247"/>
      <c r="K272" s="247"/>
      <c r="L272" s="251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  <c r="AC272" s="251"/>
      <c r="AD272" s="251"/>
      <c r="AE272" s="247"/>
      <c r="AF272" s="247"/>
    </row>
    <row r="273" spans="1:32" ht="17.25" customHeight="1">
      <c r="A273" s="245"/>
      <c r="B273" s="245"/>
      <c r="C273" s="246"/>
      <c r="D273" s="247"/>
      <c r="E273" s="247"/>
      <c r="F273" s="247"/>
      <c r="G273" s="247"/>
      <c r="H273" s="245"/>
      <c r="I273" s="247"/>
      <c r="J273" s="247"/>
      <c r="K273" s="247"/>
      <c r="L273" s="251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51"/>
      <c r="AD273" s="251"/>
      <c r="AE273" s="247"/>
      <c r="AF273" s="247"/>
    </row>
    <row r="274" spans="1:32" ht="17.25" customHeight="1">
      <c r="A274" s="245"/>
      <c r="B274" s="245"/>
      <c r="C274" s="246"/>
      <c r="D274" s="247"/>
      <c r="E274" s="247"/>
      <c r="F274" s="247"/>
      <c r="G274" s="247"/>
      <c r="H274" s="245"/>
      <c r="I274" s="247"/>
      <c r="J274" s="247"/>
      <c r="K274" s="247"/>
      <c r="L274" s="251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  <c r="AC274" s="251"/>
      <c r="AD274" s="251"/>
      <c r="AE274" s="247"/>
      <c r="AF274" s="247"/>
    </row>
    <row r="275" spans="1:32" ht="17.25" customHeight="1">
      <c r="A275" s="245"/>
      <c r="B275" s="245"/>
      <c r="C275" s="246"/>
      <c r="D275" s="247"/>
      <c r="E275" s="247"/>
      <c r="F275" s="247"/>
      <c r="G275" s="247"/>
      <c r="H275" s="245"/>
      <c r="I275" s="247"/>
      <c r="J275" s="247"/>
      <c r="K275" s="247"/>
      <c r="L275" s="251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  <c r="AC275" s="251"/>
      <c r="AD275" s="251"/>
      <c r="AE275" s="247"/>
      <c r="AF275" s="247"/>
    </row>
    <row r="276" spans="1:32" ht="17.25" customHeight="1">
      <c r="A276" s="245"/>
      <c r="B276" s="245"/>
      <c r="C276" s="246"/>
      <c r="D276" s="247"/>
      <c r="E276" s="247"/>
      <c r="F276" s="247"/>
      <c r="G276" s="247"/>
      <c r="H276" s="245"/>
      <c r="I276" s="247"/>
      <c r="J276" s="247"/>
      <c r="K276" s="247"/>
      <c r="L276" s="251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  <c r="AC276" s="251"/>
      <c r="AD276" s="251"/>
      <c r="AE276" s="247"/>
      <c r="AF276" s="247"/>
    </row>
    <row r="277" spans="1:32" ht="17.25" customHeight="1">
      <c r="A277" s="245"/>
      <c r="B277" s="245"/>
      <c r="C277" s="246"/>
      <c r="D277" s="247"/>
      <c r="E277" s="247"/>
      <c r="F277" s="247"/>
      <c r="G277" s="247"/>
      <c r="H277" s="245"/>
      <c r="I277" s="247"/>
      <c r="J277" s="247"/>
      <c r="K277" s="247"/>
      <c r="L277" s="251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  <c r="AC277" s="251"/>
      <c r="AD277" s="251"/>
      <c r="AE277" s="247"/>
      <c r="AF277" s="247"/>
    </row>
    <row r="278" spans="1:32" ht="17.25" customHeight="1">
      <c r="A278" s="245"/>
      <c r="B278" s="245"/>
      <c r="C278" s="246"/>
      <c r="D278" s="247"/>
      <c r="E278" s="247"/>
      <c r="F278" s="247"/>
      <c r="G278" s="247"/>
      <c r="H278" s="245"/>
      <c r="I278" s="247"/>
      <c r="J278" s="247"/>
      <c r="K278" s="247"/>
      <c r="L278" s="251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51"/>
      <c r="AD278" s="251"/>
      <c r="AE278" s="247"/>
      <c r="AF278" s="247"/>
    </row>
    <row r="279" spans="1:32" ht="17.25" customHeight="1">
      <c r="A279" s="245"/>
      <c r="B279" s="245"/>
      <c r="C279" s="246"/>
      <c r="D279" s="247"/>
      <c r="E279" s="247"/>
      <c r="F279" s="247"/>
      <c r="G279" s="247"/>
      <c r="H279" s="245"/>
      <c r="I279" s="247"/>
      <c r="J279" s="247"/>
      <c r="K279" s="247"/>
      <c r="L279" s="251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51"/>
      <c r="AD279" s="251"/>
      <c r="AE279" s="247"/>
      <c r="AF279" s="247"/>
    </row>
    <row r="280" spans="1:32" ht="17.25" customHeight="1">
      <c r="A280" s="245"/>
      <c r="B280" s="245"/>
      <c r="C280" s="246"/>
      <c r="D280" s="247"/>
      <c r="E280" s="247"/>
      <c r="F280" s="247"/>
      <c r="G280" s="247"/>
      <c r="H280" s="245"/>
      <c r="I280" s="247"/>
      <c r="J280" s="247"/>
      <c r="K280" s="247"/>
      <c r="L280" s="251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51"/>
      <c r="AD280" s="251"/>
      <c r="AE280" s="247"/>
      <c r="AF280" s="247"/>
    </row>
    <row r="281" spans="1:32" ht="17.25" customHeight="1">
      <c r="A281" s="245"/>
      <c r="B281" s="245"/>
      <c r="C281" s="246"/>
      <c r="D281" s="247"/>
      <c r="E281" s="247"/>
      <c r="F281" s="247"/>
      <c r="G281" s="247"/>
      <c r="H281" s="245"/>
      <c r="I281" s="247"/>
      <c r="J281" s="247"/>
      <c r="K281" s="247"/>
      <c r="L281" s="251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51"/>
      <c r="AD281" s="251"/>
      <c r="AE281" s="247"/>
      <c r="AF281" s="247"/>
    </row>
    <row r="282" spans="1:32" ht="17.25" customHeight="1">
      <c r="A282" s="245"/>
      <c r="B282" s="245"/>
      <c r="C282" s="246"/>
      <c r="D282" s="247"/>
      <c r="E282" s="247"/>
      <c r="F282" s="247"/>
      <c r="G282" s="247"/>
      <c r="H282" s="245"/>
      <c r="I282" s="247"/>
      <c r="J282" s="247"/>
      <c r="K282" s="247"/>
      <c r="L282" s="251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51"/>
      <c r="AD282" s="251"/>
      <c r="AE282" s="247"/>
      <c r="AF282" s="247"/>
    </row>
    <row r="283" spans="1:32" ht="17.25" customHeight="1">
      <c r="A283" s="245"/>
      <c r="B283" s="245"/>
      <c r="C283" s="246"/>
      <c r="D283" s="247"/>
      <c r="E283" s="247"/>
      <c r="F283" s="247"/>
      <c r="G283" s="247"/>
      <c r="H283" s="245"/>
      <c r="I283" s="247"/>
      <c r="J283" s="247"/>
      <c r="K283" s="247"/>
      <c r="L283" s="251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51"/>
      <c r="AD283" s="251"/>
      <c r="AE283" s="247"/>
      <c r="AF283" s="247"/>
    </row>
    <row r="284" spans="1:32" ht="17.25" customHeight="1">
      <c r="A284" s="245"/>
      <c r="B284" s="245"/>
      <c r="C284" s="246"/>
      <c r="D284" s="247"/>
      <c r="E284" s="247"/>
      <c r="F284" s="247"/>
      <c r="G284" s="247"/>
      <c r="H284" s="245"/>
      <c r="I284" s="247"/>
      <c r="J284" s="247"/>
      <c r="K284" s="247"/>
      <c r="L284" s="251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51"/>
      <c r="AD284" s="251"/>
      <c r="AE284" s="247"/>
      <c r="AF284" s="247"/>
    </row>
    <row r="285" spans="1:32" ht="17.25" customHeight="1">
      <c r="A285" s="245"/>
      <c r="B285" s="245"/>
      <c r="C285" s="246"/>
      <c r="D285" s="247"/>
      <c r="E285" s="247"/>
      <c r="F285" s="247"/>
      <c r="G285" s="247"/>
      <c r="H285" s="245"/>
      <c r="I285" s="247"/>
      <c r="J285" s="247"/>
      <c r="K285" s="247"/>
      <c r="L285" s="251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51"/>
      <c r="AD285" s="251"/>
      <c r="AE285" s="247"/>
      <c r="AF285" s="247"/>
    </row>
    <row r="286" spans="1:32" ht="17.25" customHeight="1">
      <c r="A286" s="245"/>
      <c r="B286" s="245"/>
      <c r="C286" s="246"/>
      <c r="D286" s="247"/>
      <c r="E286" s="247"/>
      <c r="F286" s="247"/>
      <c r="G286" s="247"/>
      <c r="H286" s="245"/>
      <c r="I286" s="247"/>
      <c r="J286" s="247"/>
      <c r="K286" s="247"/>
      <c r="L286" s="251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51"/>
      <c r="AD286" s="251"/>
      <c r="AE286" s="247"/>
      <c r="AF286" s="247"/>
    </row>
    <row r="287" spans="1:32" ht="17.25" customHeight="1">
      <c r="A287" s="245"/>
      <c r="B287" s="245"/>
      <c r="C287" s="246"/>
      <c r="D287" s="247"/>
      <c r="E287" s="247"/>
      <c r="F287" s="247"/>
      <c r="G287" s="247"/>
      <c r="H287" s="245"/>
      <c r="I287" s="247"/>
      <c r="J287" s="247"/>
      <c r="K287" s="247"/>
      <c r="L287" s="251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51"/>
      <c r="AD287" s="251"/>
      <c r="AE287" s="247"/>
      <c r="AF287" s="247"/>
    </row>
    <row r="288" spans="1:32" ht="17.25" customHeight="1">
      <c r="A288" s="245"/>
      <c r="B288" s="245"/>
      <c r="C288" s="246"/>
      <c r="D288" s="247"/>
      <c r="E288" s="247"/>
      <c r="F288" s="247"/>
      <c r="G288" s="247"/>
      <c r="H288" s="245"/>
      <c r="I288" s="247"/>
      <c r="J288" s="247"/>
      <c r="K288" s="247"/>
      <c r="L288" s="251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  <c r="AC288" s="251"/>
      <c r="AD288" s="251"/>
      <c r="AE288" s="247"/>
      <c r="AF288" s="247"/>
    </row>
    <row r="289" spans="1:32" ht="17.25" customHeight="1">
      <c r="A289" s="245"/>
      <c r="B289" s="245"/>
      <c r="C289" s="246"/>
      <c r="D289" s="247"/>
      <c r="E289" s="247"/>
      <c r="F289" s="247"/>
      <c r="G289" s="247"/>
      <c r="H289" s="245"/>
      <c r="I289" s="247"/>
      <c r="J289" s="247"/>
      <c r="K289" s="247"/>
      <c r="L289" s="251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  <c r="AC289" s="251"/>
      <c r="AD289" s="251"/>
      <c r="AE289" s="247"/>
      <c r="AF289" s="247"/>
    </row>
    <row r="290" spans="1:32" ht="17.25" customHeight="1">
      <c r="A290" s="245"/>
      <c r="B290" s="245"/>
      <c r="C290" s="246"/>
      <c r="D290" s="247"/>
      <c r="E290" s="247"/>
      <c r="F290" s="247"/>
      <c r="G290" s="247"/>
      <c r="H290" s="245"/>
      <c r="I290" s="247"/>
      <c r="J290" s="247"/>
      <c r="K290" s="247"/>
      <c r="L290" s="251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  <c r="AC290" s="251"/>
      <c r="AD290" s="251"/>
      <c r="AE290" s="247"/>
      <c r="AF290" s="247"/>
    </row>
    <row r="291" spans="1:32" ht="17.25" customHeight="1">
      <c r="A291" s="245"/>
      <c r="B291" s="245"/>
      <c r="C291" s="246"/>
      <c r="D291" s="247"/>
      <c r="E291" s="247"/>
      <c r="F291" s="247"/>
      <c r="G291" s="247"/>
      <c r="H291" s="245"/>
      <c r="I291" s="247"/>
      <c r="J291" s="247"/>
      <c r="K291" s="247"/>
      <c r="L291" s="251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  <c r="AC291" s="251"/>
      <c r="AD291" s="251"/>
      <c r="AE291" s="247"/>
      <c r="AF291" s="247"/>
    </row>
    <row r="292" spans="1:32" ht="17.25" customHeight="1">
      <c r="A292" s="245"/>
      <c r="B292" s="245"/>
      <c r="C292" s="246"/>
      <c r="D292" s="247"/>
      <c r="E292" s="247"/>
      <c r="F292" s="247"/>
      <c r="G292" s="247"/>
      <c r="H292" s="245"/>
      <c r="I292" s="247"/>
      <c r="J292" s="247"/>
      <c r="K292" s="247"/>
      <c r="L292" s="251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47"/>
      <c r="AC292" s="251"/>
      <c r="AD292" s="251"/>
      <c r="AE292" s="247"/>
      <c r="AF292" s="247"/>
    </row>
    <row r="293" spans="1:32" ht="17.25" customHeight="1">
      <c r="A293" s="245"/>
      <c r="B293" s="245"/>
      <c r="C293" s="246"/>
      <c r="D293" s="247"/>
      <c r="E293" s="247"/>
      <c r="F293" s="247"/>
      <c r="G293" s="247"/>
      <c r="H293" s="245"/>
      <c r="I293" s="247"/>
      <c r="J293" s="247"/>
      <c r="K293" s="247"/>
      <c r="L293" s="251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  <c r="AC293" s="251"/>
      <c r="AD293" s="251"/>
      <c r="AE293" s="247"/>
      <c r="AF293" s="247"/>
    </row>
    <row r="294" spans="1:32" ht="17.25" customHeight="1">
      <c r="A294" s="245"/>
      <c r="B294" s="245"/>
      <c r="C294" s="246"/>
      <c r="D294" s="247"/>
      <c r="E294" s="247"/>
      <c r="F294" s="247"/>
      <c r="G294" s="247"/>
      <c r="H294" s="245"/>
      <c r="I294" s="247"/>
      <c r="J294" s="247"/>
      <c r="K294" s="247"/>
      <c r="L294" s="251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  <c r="AC294" s="251"/>
      <c r="AD294" s="251"/>
      <c r="AE294" s="247"/>
      <c r="AF294" s="247"/>
    </row>
    <row r="295" spans="1:32" ht="17.25" customHeight="1">
      <c r="A295" s="245"/>
      <c r="B295" s="245"/>
      <c r="C295" s="246"/>
      <c r="D295" s="247"/>
      <c r="E295" s="247"/>
      <c r="F295" s="247"/>
      <c r="G295" s="247"/>
      <c r="H295" s="245"/>
      <c r="I295" s="247"/>
      <c r="J295" s="247"/>
      <c r="K295" s="247"/>
      <c r="L295" s="251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  <c r="AC295" s="251"/>
      <c r="AD295" s="251"/>
      <c r="AE295" s="247"/>
      <c r="AF295" s="247"/>
    </row>
    <row r="296" spans="1:32" ht="17.25" customHeight="1">
      <c r="A296" s="245"/>
      <c r="B296" s="245"/>
      <c r="C296" s="246"/>
      <c r="D296" s="247"/>
      <c r="E296" s="247"/>
      <c r="F296" s="247"/>
      <c r="G296" s="247"/>
      <c r="H296" s="245"/>
      <c r="I296" s="247"/>
      <c r="J296" s="247"/>
      <c r="K296" s="247"/>
      <c r="L296" s="251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  <c r="AC296" s="251"/>
      <c r="AD296" s="251"/>
      <c r="AE296" s="247"/>
      <c r="AF296" s="247"/>
    </row>
    <row r="297" spans="1:32" ht="17.25" customHeight="1">
      <c r="A297" s="245"/>
      <c r="B297" s="245"/>
      <c r="C297" s="246"/>
      <c r="D297" s="247"/>
      <c r="E297" s="247"/>
      <c r="F297" s="247"/>
      <c r="G297" s="247"/>
      <c r="H297" s="245"/>
      <c r="I297" s="247"/>
      <c r="J297" s="247"/>
      <c r="K297" s="247"/>
      <c r="L297" s="251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47"/>
      <c r="AC297" s="251"/>
      <c r="AD297" s="251"/>
      <c r="AE297" s="247"/>
      <c r="AF297" s="247"/>
    </row>
    <row r="298" spans="1:32" ht="17.25" customHeight="1">
      <c r="A298" s="245"/>
      <c r="B298" s="245"/>
      <c r="C298" s="246"/>
      <c r="D298" s="247"/>
      <c r="E298" s="247"/>
      <c r="F298" s="247"/>
      <c r="G298" s="247"/>
      <c r="H298" s="245"/>
      <c r="I298" s="247"/>
      <c r="J298" s="247"/>
      <c r="K298" s="247"/>
      <c r="L298" s="251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  <c r="AC298" s="251"/>
      <c r="AD298" s="251"/>
      <c r="AE298" s="247"/>
      <c r="AF298" s="247"/>
    </row>
    <row r="299" spans="1:32" ht="17.25" customHeight="1">
      <c r="A299" s="245"/>
      <c r="B299" s="245"/>
      <c r="C299" s="246"/>
      <c r="D299" s="247"/>
      <c r="E299" s="247"/>
      <c r="F299" s="247"/>
      <c r="G299" s="247"/>
      <c r="H299" s="245"/>
      <c r="I299" s="247"/>
      <c r="J299" s="247"/>
      <c r="K299" s="247"/>
      <c r="L299" s="251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  <c r="AC299" s="251"/>
      <c r="AD299" s="251"/>
      <c r="AE299" s="247"/>
      <c r="AF299" s="247"/>
    </row>
    <row r="300" spans="1:32" ht="17.25" customHeight="1">
      <c r="A300" s="245"/>
      <c r="B300" s="245"/>
      <c r="C300" s="246"/>
      <c r="D300" s="247"/>
      <c r="E300" s="247"/>
      <c r="F300" s="247"/>
      <c r="G300" s="247"/>
      <c r="H300" s="245"/>
      <c r="I300" s="247"/>
      <c r="J300" s="247"/>
      <c r="K300" s="247"/>
      <c r="L300" s="251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C300" s="251"/>
      <c r="AD300" s="251"/>
      <c r="AE300" s="247"/>
      <c r="AF300" s="247"/>
    </row>
    <row r="301" spans="1:32" ht="17.25" customHeight="1">
      <c r="A301" s="245"/>
      <c r="B301" s="245"/>
      <c r="C301" s="246"/>
      <c r="D301" s="247"/>
      <c r="E301" s="247"/>
      <c r="F301" s="247"/>
      <c r="G301" s="247"/>
      <c r="H301" s="245"/>
      <c r="I301" s="247"/>
      <c r="J301" s="247"/>
      <c r="K301" s="247"/>
      <c r="L301" s="251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C301" s="251"/>
      <c r="AD301" s="251"/>
      <c r="AE301" s="247"/>
      <c r="AF301" s="247"/>
    </row>
    <row r="302" spans="1:32" ht="17.25" customHeight="1">
      <c r="A302" s="245"/>
      <c r="B302" s="245"/>
      <c r="C302" s="246"/>
      <c r="D302" s="247"/>
      <c r="E302" s="247"/>
      <c r="F302" s="247"/>
      <c r="G302" s="247"/>
      <c r="H302" s="245"/>
      <c r="I302" s="247"/>
      <c r="J302" s="247"/>
      <c r="K302" s="247"/>
      <c r="L302" s="251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  <c r="AC302" s="251"/>
      <c r="AD302" s="251"/>
      <c r="AE302" s="247"/>
      <c r="AF302" s="247"/>
    </row>
    <row r="303" spans="1:32" ht="17.25" customHeight="1">
      <c r="A303" s="245"/>
      <c r="B303" s="245"/>
      <c r="C303" s="246"/>
      <c r="D303" s="247"/>
      <c r="E303" s="247"/>
      <c r="F303" s="247"/>
      <c r="G303" s="247"/>
      <c r="H303" s="245"/>
      <c r="I303" s="247"/>
      <c r="J303" s="247"/>
      <c r="K303" s="247"/>
      <c r="L303" s="251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  <c r="AC303" s="251"/>
      <c r="AD303" s="251"/>
      <c r="AE303" s="247"/>
      <c r="AF303" s="247"/>
    </row>
    <row r="304" spans="1:32" ht="17.25" customHeight="1">
      <c r="A304" s="245"/>
      <c r="B304" s="245"/>
      <c r="C304" s="246"/>
      <c r="D304" s="247"/>
      <c r="E304" s="247"/>
      <c r="F304" s="247"/>
      <c r="G304" s="247"/>
      <c r="H304" s="245"/>
      <c r="I304" s="247"/>
      <c r="J304" s="247"/>
      <c r="K304" s="247"/>
      <c r="L304" s="251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51"/>
      <c r="AD304" s="251"/>
      <c r="AE304" s="247"/>
      <c r="AF304" s="247"/>
    </row>
    <row r="305" spans="1:32" ht="17.25" customHeight="1">
      <c r="A305" s="245"/>
      <c r="B305" s="245"/>
      <c r="C305" s="246"/>
      <c r="D305" s="247"/>
      <c r="E305" s="247"/>
      <c r="F305" s="247"/>
      <c r="G305" s="247"/>
      <c r="H305" s="245"/>
      <c r="I305" s="247"/>
      <c r="J305" s="247"/>
      <c r="K305" s="247"/>
      <c r="L305" s="251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51"/>
      <c r="AD305" s="251"/>
      <c r="AE305" s="247"/>
      <c r="AF305" s="247"/>
    </row>
    <row r="306" spans="1:32" ht="17.25" customHeight="1">
      <c r="A306" s="245"/>
      <c r="B306" s="245"/>
      <c r="C306" s="246"/>
      <c r="D306" s="247"/>
      <c r="E306" s="247"/>
      <c r="F306" s="247"/>
      <c r="G306" s="247"/>
      <c r="H306" s="245"/>
      <c r="I306" s="247"/>
      <c r="J306" s="247"/>
      <c r="K306" s="247"/>
      <c r="L306" s="251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  <c r="AC306" s="251"/>
      <c r="AD306" s="251"/>
      <c r="AE306" s="247"/>
      <c r="AF306" s="247"/>
    </row>
    <row r="307" spans="1:32" ht="17.25" customHeight="1">
      <c r="A307" s="245"/>
      <c r="B307" s="245"/>
      <c r="C307" s="246"/>
      <c r="D307" s="247"/>
      <c r="E307" s="247"/>
      <c r="F307" s="247"/>
      <c r="G307" s="247"/>
      <c r="H307" s="245"/>
      <c r="I307" s="247"/>
      <c r="J307" s="247"/>
      <c r="K307" s="247"/>
      <c r="L307" s="251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251"/>
      <c r="AD307" s="251"/>
      <c r="AE307" s="247"/>
      <c r="AF307" s="247"/>
    </row>
    <row r="308" spans="1:32" ht="17.25" customHeight="1">
      <c r="A308" s="245"/>
      <c r="B308" s="245"/>
      <c r="C308" s="246"/>
      <c r="D308" s="247"/>
      <c r="E308" s="247"/>
      <c r="F308" s="247"/>
      <c r="G308" s="247"/>
      <c r="H308" s="245"/>
      <c r="I308" s="247"/>
      <c r="J308" s="247"/>
      <c r="K308" s="247"/>
      <c r="L308" s="251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  <c r="AC308" s="251"/>
      <c r="AD308" s="251"/>
      <c r="AE308" s="247"/>
      <c r="AF308" s="247"/>
    </row>
    <row r="309" spans="1:32" ht="17.25" customHeight="1">
      <c r="A309" s="245"/>
      <c r="B309" s="245"/>
      <c r="C309" s="246"/>
      <c r="D309" s="247"/>
      <c r="E309" s="247"/>
      <c r="F309" s="247"/>
      <c r="G309" s="247"/>
      <c r="H309" s="245"/>
      <c r="I309" s="247"/>
      <c r="J309" s="247"/>
      <c r="K309" s="247"/>
      <c r="L309" s="251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  <c r="AC309" s="251"/>
      <c r="AD309" s="251"/>
      <c r="AE309" s="247"/>
      <c r="AF309" s="247"/>
    </row>
    <row r="310" spans="1:32" ht="17.25" customHeight="1">
      <c r="A310" s="245"/>
      <c r="B310" s="245"/>
      <c r="C310" s="246"/>
      <c r="D310" s="247"/>
      <c r="E310" s="247"/>
      <c r="F310" s="247"/>
      <c r="G310" s="247"/>
      <c r="H310" s="245"/>
      <c r="I310" s="247"/>
      <c r="J310" s="247"/>
      <c r="K310" s="247"/>
      <c r="L310" s="251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  <c r="AC310" s="251"/>
      <c r="AD310" s="251"/>
      <c r="AE310" s="247"/>
      <c r="AF310" s="247"/>
    </row>
    <row r="311" spans="1:32" ht="17.25" customHeight="1">
      <c r="A311" s="245"/>
      <c r="B311" s="245"/>
      <c r="C311" s="246"/>
      <c r="D311" s="247"/>
      <c r="E311" s="247"/>
      <c r="F311" s="247"/>
      <c r="G311" s="247"/>
      <c r="H311" s="245"/>
      <c r="I311" s="247"/>
      <c r="J311" s="247"/>
      <c r="K311" s="247"/>
      <c r="L311" s="251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  <c r="AC311" s="251"/>
      <c r="AD311" s="251"/>
      <c r="AE311" s="247"/>
      <c r="AF311" s="247"/>
    </row>
    <row r="312" spans="1:32" ht="17.25" customHeight="1">
      <c r="A312" s="245"/>
      <c r="B312" s="245"/>
      <c r="C312" s="246"/>
      <c r="D312" s="247"/>
      <c r="E312" s="247"/>
      <c r="F312" s="247"/>
      <c r="G312" s="247"/>
      <c r="H312" s="245"/>
      <c r="I312" s="247"/>
      <c r="J312" s="247"/>
      <c r="K312" s="247"/>
      <c r="L312" s="251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  <c r="AC312" s="251"/>
      <c r="AD312" s="251"/>
      <c r="AE312" s="247"/>
      <c r="AF312" s="247"/>
    </row>
    <row r="313" spans="1:32" ht="17.25" customHeight="1">
      <c r="A313" s="245"/>
      <c r="B313" s="245"/>
      <c r="C313" s="246"/>
      <c r="D313" s="247"/>
      <c r="E313" s="247"/>
      <c r="F313" s="247"/>
      <c r="G313" s="247"/>
      <c r="H313" s="245"/>
      <c r="I313" s="247"/>
      <c r="J313" s="247"/>
      <c r="K313" s="247"/>
      <c r="L313" s="251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  <c r="AC313" s="251"/>
      <c r="AD313" s="251"/>
      <c r="AE313" s="247"/>
      <c r="AF313" s="247"/>
    </row>
    <row r="314" spans="1:32" ht="17.25" customHeight="1">
      <c r="A314" s="245"/>
      <c r="B314" s="245"/>
      <c r="C314" s="246"/>
      <c r="D314" s="247"/>
      <c r="E314" s="247"/>
      <c r="F314" s="247"/>
      <c r="G314" s="247"/>
      <c r="H314" s="245"/>
      <c r="I314" s="247"/>
      <c r="J314" s="247"/>
      <c r="K314" s="247"/>
      <c r="L314" s="251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47"/>
      <c r="AC314" s="251"/>
      <c r="AD314" s="251"/>
      <c r="AE314" s="247"/>
      <c r="AF314" s="247"/>
    </row>
    <row r="315" spans="1:32" ht="17.25" customHeight="1">
      <c r="A315" s="245"/>
      <c r="B315" s="245"/>
      <c r="C315" s="246"/>
      <c r="D315" s="247"/>
      <c r="E315" s="247"/>
      <c r="F315" s="247"/>
      <c r="G315" s="247"/>
      <c r="H315" s="245"/>
      <c r="I315" s="247"/>
      <c r="J315" s="247"/>
      <c r="K315" s="247"/>
      <c r="L315" s="251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  <c r="AC315" s="251"/>
      <c r="AD315" s="251"/>
      <c r="AE315" s="247"/>
      <c r="AF315" s="247"/>
    </row>
    <row r="316" spans="1:32" ht="17.25" customHeight="1">
      <c r="A316" s="245"/>
      <c r="B316" s="245"/>
      <c r="C316" s="246"/>
      <c r="D316" s="247"/>
      <c r="E316" s="247"/>
      <c r="F316" s="247"/>
      <c r="G316" s="247"/>
      <c r="H316" s="245"/>
      <c r="I316" s="247"/>
      <c r="J316" s="247"/>
      <c r="K316" s="247"/>
      <c r="L316" s="251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  <c r="AC316" s="251"/>
      <c r="AD316" s="251"/>
      <c r="AE316" s="247"/>
      <c r="AF316" s="247"/>
    </row>
    <row r="317" spans="1:32" ht="17.25" customHeight="1">
      <c r="A317" s="245"/>
      <c r="B317" s="245"/>
      <c r="C317" s="246"/>
      <c r="D317" s="247"/>
      <c r="E317" s="247"/>
      <c r="F317" s="247"/>
      <c r="G317" s="247"/>
      <c r="H317" s="245"/>
      <c r="I317" s="247"/>
      <c r="J317" s="247"/>
      <c r="K317" s="247"/>
      <c r="L317" s="251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  <c r="AC317" s="251"/>
      <c r="AD317" s="251"/>
      <c r="AE317" s="247"/>
      <c r="AF317" s="247"/>
    </row>
    <row r="318" spans="1:32" ht="17.25" customHeight="1">
      <c r="A318" s="245"/>
      <c r="B318" s="245"/>
      <c r="C318" s="246"/>
      <c r="D318" s="247"/>
      <c r="E318" s="247"/>
      <c r="F318" s="247"/>
      <c r="G318" s="247"/>
      <c r="H318" s="245"/>
      <c r="I318" s="247"/>
      <c r="J318" s="247"/>
      <c r="K318" s="247"/>
      <c r="L318" s="251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  <c r="AC318" s="251"/>
      <c r="AD318" s="251"/>
      <c r="AE318" s="247"/>
      <c r="AF318" s="247"/>
    </row>
    <row r="319" spans="1:32" ht="17.25" customHeight="1">
      <c r="A319" s="245"/>
      <c r="B319" s="245"/>
      <c r="C319" s="246"/>
      <c r="D319" s="247"/>
      <c r="E319" s="247"/>
      <c r="F319" s="247"/>
      <c r="G319" s="247"/>
      <c r="H319" s="245"/>
      <c r="I319" s="247"/>
      <c r="J319" s="247"/>
      <c r="K319" s="247"/>
      <c r="L319" s="251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47"/>
      <c r="AC319" s="251"/>
      <c r="AD319" s="251"/>
      <c r="AE319" s="247"/>
      <c r="AF319" s="247"/>
    </row>
    <row r="320" spans="1:32" ht="17.25" customHeight="1">
      <c r="A320" s="245"/>
      <c r="B320" s="245"/>
      <c r="C320" s="246"/>
      <c r="D320" s="247"/>
      <c r="E320" s="247"/>
      <c r="F320" s="247"/>
      <c r="G320" s="247"/>
      <c r="H320" s="245"/>
      <c r="I320" s="247"/>
      <c r="J320" s="247"/>
      <c r="K320" s="247"/>
      <c r="L320" s="251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  <c r="AC320" s="251"/>
      <c r="AD320" s="251"/>
      <c r="AE320" s="247"/>
      <c r="AF320" s="247"/>
    </row>
    <row r="321" spans="1:32" ht="17.25" customHeight="1">
      <c r="A321" s="245"/>
      <c r="B321" s="245"/>
      <c r="C321" s="246"/>
      <c r="D321" s="247"/>
      <c r="E321" s="247"/>
      <c r="F321" s="247"/>
      <c r="G321" s="247"/>
      <c r="H321" s="245"/>
      <c r="I321" s="247"/>
      <c r="J321" s="247"/>
      <c r="K321" s="247"/>
      <c r="L321" s="251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  <c r="AC321" s="251"/>
      <c r="AD321" s="251"/>
      <c r="AE321" s="247"/>
      <c r="AF321" s="247"/>
    </row>
    <row r="322" spans="1:32" ht="17.25" customHeight="1">
      <c r="A322" s="245"/>
      <c r="B322" s="245"/>
      <c r="C322" s="246"/>
      <c r="D322" s="247"/>
      <c r="E322" s="247"/>
      <c r="F322" s="247"/>
      <c r="G322" s="247"/>
      <c r="H322" s="245"/>
      <c r="I322" s="247"/>
      <c r="J322" s="247"/>
      <c r="K322" s="247"/>
      <c r="L322" s="251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  <c r="AC322" s="251"/>
      <c r="AD322" s="251"/>
      <c r="AE322" s="247"/>
      <c r="AF322" s="247"/>
    </row>
    <row r="323" spans="1:32" ht="17.25" customHeight="1">
      <c r="A323" s="245"/>
      <c r="B323" s="245"/>
      <c r="C323" s="246"/>
      <c r="D323" s="247"/>
      <c r="E323" s="247"/>
      <c r="F323" s="247"/>
      <c r="G323" s="247"/>
      <c r="H323" s="245"/>
      <c r="I323" s="247"/>
      <c r="J323" s="247"/>
      <c r="K323" s="247"/>
      <c r="L323" s="251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  <c r="AC323" s="251"/>
      <c r="AD323" s="251"/>
      <c r="AE323" s="247"/>
      <c r="AF323" s="247"/>
    </row>
    <row r="324" spans="1:32" ht="17.25" customHeight="1">
      <c r="A324" s="245"/>
      <c r="B324" s="245"/>
      <c r="C324" s="246"/>
      <c r="D324" s="247"/>
      <c r="E324" s="247"/>
      <c r="F324" s="247"/>
      <c r="G324" s="247"/>
      <c r="H324" s="245"/>
      <c r="I324" s="247"/>
      <c r="J324" s="247"/>
      <c r="K324" s="247"/>
      <c r="L324" s="251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  <c r="AC324" s="251"/>
      <c r="AD324" s="251"/>
      <c r="AE324" s="247"/>
      <c r="AF324" s="247"/>
    </row>
    <row r="325" spans="1:32" ht="17.25" customHeight="1">
      <c r="A325" s="245"/>
      <c r="B325" s="245"/>
      <c r="C325" s="246"/>
      <c r="D325" s="247"/>
      <c r="E325" s="247"/>
      <c r="F325" s="247"/>
      <c r="G325" s="247"/>
      <c r="H325" s="245"/>
      <c r="I325" s="247"/>
      <c r="J325" s="247"/>
      <c r="K325" s="247"/>
      <c r="L325" s="251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  <c r="AC325" s="251"/>
      <c r="AD325" s="251"/>
      <c r="AE325" s="247"/>
      <c r="AF325" s="247"/>
    </row>
    <row r="326" spans="1:32" ht="17.25" customHeight="1">
      <c r="A326" s="245"/>
      <c r="B326" s="245"/>
      <c r="C326" s="246"/>
      <c r="D326" s="247"/>
      <c r="E326" s="247"/>
      <c r="F326" s="247"/>
      <c r="G326" s="247"/>
      <c r="H326" s="245"/>
      <c r="I326" s="247"/>
      <c r="J326" s="247"/>
      <c r="K326" s="247"/>
      <c r="L326" s="251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  <c r="AC326" s="251"/>
      <c r="AD326" s="251"/>
      <c r="AE326" s="247"/>
      <c r="AF326" s="247"/>
    </row>
    <row r="327" spans="1:32" ht="17.25" customHeight="1">
      <c r="A327" s="245"/>
      <c r="B327" s="245"/>
      <c r="C327" s="246"/>
      <c r="D327" s="247"/>
      <c r="E327" s="247"/>
      <c r="F327" s="247"/>
      <c r="G327" s="247"/>
      <c r="H327" s="245"/>
      <c r="I327" s="247"/>
      <c r="J327" s="247"/>
      <c r="K327" s="247"/>
      <c r="L327" s="251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  <c r="AC327" s="251"/>
      <c r="AD327" s="251"/>
      <c r="AE327" s="247"/>
      <c r="AF327" s="247"/>
    </row>
    <row r="328" spans="1:32" ht="17.25" customHeight="1">
      <c r="A328" s="245"/>
      <c r="B328" s="245"/>
      <c r="C328" s="246"/>
      <c r="D328" s="247"/>
      <c r="E328" s="247"/>
      <c r="F328" s="247"/>
      <c r="G328" s="247"/>
      <c r="H328" s="245"/>
      <c r="I328" s="247"/>
      <c r="J328" s="247"/>
      <c r="K328" s="247"/>
      <c r="L328" s="251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  <c r="AC328" s="251"/>
      <c r="AD328" s="251"/>
      <c r="AE328" s="247"/>
      <c r="AF328" s="247"/>
    </row>
    <row r="329" spans="1:32" ht="17.25" customHeight="1">
      <c r="A329" s="245"/>
      <c r="B329" s="245"/>
      <c r="C329" s="246"/>
      <c r="D329" s="247"/>
      <c r="E329" s="247"/>
      <c r="F329" s="247"/>
      <c r="G329" s="247"/>
      <c r="H329" s="245"/>
      <c r="I329" s="247"/>
      <c r="J329" s="247"/>
      <c r="K329" s="247"/>
      <c r="L329" s="251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  <c r="AC329" s="251"/>
      <c r="AD329" s="251"/>
      <c r="AE329" s="247"/>
      <c r="AF329" s="247"/>
    </row>
    <row r="330" spans="1:32" ht="17.25" customHeight="1">
      <c r="A330" s="245"/>
      <c r="B330" s="245"/>
      <c r="C330" s="246"/>
      <c r="D330" s="247"/>
      <c r="E330" s="247"/>
      <c r="F330" s="247"/>
      <c r="G330" s="247"/>
      <c r="H330" s="245"/>
      <c r="I330" s="247"/>
      <c r="J330" s="247"/>
      <c r="K330" s="247"/>
      <c r="L330" s="251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  <c r="AC330" s="251"/>
      <c r="AD330" s="251"/>
      <c r="AE330" s="247"/>
      <c r="AF330" s="247"/>
    </row>
    <row r="331" spans="1:32" ht="17.25" customHeight="1">
      <c r="A331" s="245"/>
      <c r="B331" s="245"/>
      <c r="C331" s="246"/>
      <c r="D331" s="247"/>
      <c r="E331" s="247"/>
      <c r="F331" s="247"/>
      <c r="G331" s="247"/>
      <c r="H331" s="245"/>
      <c r="I331" s="247"/>
      <c r="J331" s="247"/>
      <c r="K331" s="247"/>
      <c r="L331" s="251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  <c r="AC331" s="251"/>
      <c r="AD331" s="251"/>
      <c r="AE331" s="247"/>
      <c r="AF331" s="247"/>
    </row>
    <row r="332" spans="1:32" ht="17.25" customHeight="1">
      <c r="A332" s="245"/>
      <c r="B332" s="245"/>
      <c r="C332" s="246"/>
      <c r="D332" s="247"/>
      <c r="E332" s="247"/>
      <c r="F332" s="247"/>
      <c r="G332" s="247"/>
      <c r="H332" s="245"/>
      <c r="I332" s="247"/>
      <c r="J332" s="247"/>
      <c r="K332" s="247"/>
      <c r="L332" s="251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  <c r="AC332" s="251"/>
      <c r="AD332" s="251"/>
      <c r="AE332" s="247"/>
      <c r="AF332" s="247"/>
    </row>
    <row r="333" spans="1:32" ht="17.25" customHeight="1">
      <c r="A333" s="245"/>
      <c r="B333" s="245"/>
      <c r="C333" s="246"/>
      <c r="D333" s="247"/>
      <c r="E333" s="247"/>
      <c r="F333" s="247"/>
      <c r="G333" s="247"/>
      <c r="H333" s="245"/>
      <c r="I333" s="247"/>
      <c r="J333" s="247"/>
      <c r="K333" s="247"/>
      <c r="L333" s="251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  <c r="AC333" s="251"/>
      <c r="AD333" s="251"/>
      <c r="AE333" s="247"/>
      <c r="AF333" s="247"/>
    </row>
    <row r="334" spans="1:32" ht="17.25" customHeight="1">
      <c r="A334" s="245"/>
      <c r="B334" s="245"/>
      <c r="C334" s="246"/>
      <c r="D334" s="247"/>
      <c r="E334" s="247"/>
      <c r="F334" s="247"/>
      <c r="G334" s="247"/>
      <c r="H334" s="245"/>
      <c r="I334" s="247"/>
      <c r="J334" s="247"/>
      <c r="K334" s="247"/>
      <c r="L334" s="251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  <c r="AC334" s="251"/>
      <c r="AD334" s="251"/>
      <c r="AE334" s="247"/>
      <c r="AF334" s="247"/>
    </row>
    <row r="335" spans="1:32" ht="17.25" customHeight="1">
      <c r="A335" s="245"/>
      <c r="B335" s="245"/>
      <c r="C335" s="246"/>
      <c r="D335" s="247"/>
      <c r="E335" s="247"/>
      <c r="F335" s="247"/>
      <c r="G335" s="247"/>
      <c r="H335" s="245"/>
      <c r="I335" s="247"/>
      <c r="J335" s="247"/>
      <c r="K335" s="247"/>
      <c r="L335" s="251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  <c r="AC335" s="251"/>
      <c r="AD335" s="251"/>
      <c r="AE335" s="247"/>
      <c r="AF335" s="247"/>
    </row>
    <row r="336" spans="1:32" ht="17.25" customHeight="1">
      <c r="A336" s="245"/>
      <c r="B336" s="245"/>
      <c r="C336" s="246"/>
      <c r="D336" s="247"/>
      <c r="E336" s="247"/>
      <c r="F336" s="247"/>
      <c r="G336" s="247"/>
      <c r="H336" s="245"/>
      <c r="I336" s="247"/>
      <c r="J336" s="247"/>
      <c r="K336" s="247"/>
      <c r="L336" s="251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  <c r="AC336" s="251"/>
      <c r="AD336" s="251"/>
      <c r="AE336" s="247"/>
      <c r="AF336" s="247"/>
    </row>
    <row r="337" spans="1:32" ht="17.25" customHeight="1">
      <c r="A337" s="245"/>
      <c r="B337" s="245"/>
      <c r="C337" s="246"/>
      <c r="D337" s="247"/>
      <c r="E337" s="247"/>
      <c r="F337" s="247"/>
      <c r="G337" s="247"/>
      <c r="H337" s="245"/>
      <c r="I337" s="247"/>
      <c r="J337" s="247"/>
      <c r="K337" s="247"/>
      <c r="L337" s="251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  <c r="AC337" s="251"/>
      <c r="AD337" s="251"/>
      <c r="AE337" s="247"/>
      <c r="AF337" s="247"/>
    </row>
    <row r="338" spans="1:32" ht="17.25" customHeight="1">
      <c r="A338" s="245"/>
      <c r="B338" s="245"/>
      <c r="C338" s="246"/>
      <c r="D338" s="247"/>
      <c r="E338" s="247"/>
      <c r="F338" s="247"/>
      <c r="G338" s="247"/>
      <c r="H338" s="245"/>
      <c r="I338" s="247"/>
      <c r="J338" s="247"/>
      <c r="K338" s="247"/>
      <c r="L338" s="251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  <c r="AC338" s="251"/>
      <c r="AD338" s="251"/>
      <c r="AE338" s="247"/>
      <c r="AF338" s="247"/>
    </row>
    <row r="339" spans="1:32" ht="17.25" customHeight="1">
      <c r="A339" s="245"/>
      <c r="B339" s="245"/>
      <c r="C339" s="246"/>
      <c r="D339" s="247"/>
      <c r="E339" s="247"/>
      <c r="F339" s="247"/>
      <c r="G339" s="247"/>
      <c r="H339" s="245"/>
      <c r="I339" s="247"/>
      <c r="J339" s="247"/>
      <c r="K339" s="247"/>
      <c r="L339" s="251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  <c r="AC339" s="251"/>
      <c r="AD339" s="251"/>
      <c r="AE339" s="247"/>
      <c r="AF339" s="247"/>
    </row>
    <row r="340" spans="1:32" ht="17.25" customHeight="1">
      <c r="A340" s="245"/>
      <c r="B340" s="245"/>
      <c r="C340" s="246"/>
      <c r="D340" s="247"/>
      <c r="E340" s="247"/>
      <c r="F340" s="247"/>
      <c r="G340" s="247"/>
      <c r="H340" s="245"/>
      <c r="I340" s="247"/>
      <c r="J340" s="247"/>
      <c r="K340" s="247"/>
      <c r="L340" s="251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  <c r="AC340" s="251"/>
      <c r="AD340" s="251"/>
      <c r="AE340" s="247"/>
      <c r="AF340" s="247"/>
    </row>
    <row r="341" spans="1:32" ht="17.25" customHeight="1">
      <c r="A341" s="245"/>
      <c r="B341" s="245"/>
      <c r="C341" s="246"/>
      <c r="D341" s="247"/>
      <c r="E341" s="247"/>
      <c r="F341" s="247"/>
      <c r="G341" s="247"/>
      <c r="H341" s="245"/>
      <c r="I341" s="247"/>
      <c r="J341" s="247"/>
      <c r="K341" s="247"/>
      <c r="L341" s="251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  <c r="AC341" s="251"/>
      <c r="AD341" s="251"/>
      <c r="AE341" s="247"/>
      <c r="AF341" s="247"/>
    </row>
    <row r="342" spans="1:32" ht="17.25" customHeight="1">
      <c r="A342" s="245"/>
      <c r="B342" s="245"/>
      <c r="C342" s="246"/>
      <c r="D342" s="247"/>
      <c r="E342" s="247"/>
      <c r="F342" s="247"/>
      <c r="G342" s="247"/>
      <c r="H342" s="245"/>
      <c r="I342" s="247"/>
      <c r="J342" s="247"/>
      <c r="K342" s="247"/>
      <c r="L342" s="251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  <c r="AC342" s="251"/>
      <c r="AD342" s="251"/>
      <c r="AE342" s="247"/>
      <c r="AF342" s="247"/>
    </row>
    <row r="343" spans="1:32" ht="17.25" customHeight="1">
      <c r="A343" s="245"/>
      <c r="B343" s="245"/>
      <c r="C343" s="246"/>
      <c r="D343" s="247"/>
      <c r="E343" s="247"/>
      <c r="F343" s="247"/>
      <c r="G343" s="247"/>
      <c r="H343" s="245"/>
      <c r="I343" s="247"/>
      <c r="J343" s="247"/>
      <c r="K343" s="247"/>
      <c r="L343" s="251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  <c r="AC343" s="251"/>
      <c r="AD343" s="251"/>
      <c r="AE343" s="247"/>
      <c r="AF343" s="247"/>
    </row>
    <row r="344" spans="1:32" ht="17.25" customHeight="1">
      <c r="A344" s="245"/>
      <c r="B344" s="245"/>
      <c r="C344" s="246"/>
      <c r="D344" s="247"/>
      <c r="E344" s="247"/>
      <c r="F344" s="247"/>
      <c r="G344" s="247"/>
      <c r="H344" s="245"/>
      <c r="I344" s="247"/>
      <c r="J344" s="247"/>
      <c r="K344" s="247"/>
      <c r="L344" s="251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  <c r="AC344" s="251"/>
      <c r="AD344" s="251"/>
      <c r="AE344" s="247"/>
      <c r="AF344" s="247"/>
    </row>
    <row r="345" spans="1:32" ht="17.25" customHeight="1">
      <c r="A345" s="245"/>
      <c r="B345" s="245"/>
      <c r="C345" s="246"/>
      <c r="D345" s="247"/>
      <c r="E345" s="247"/>
      <c r="F345" s="247"/>
      <c r="G345" s="247"/>
      <c r="H345" s="245"/>
      <c r="I345" s="247"/>
      <c r="J345" s="247"/>
      <c r="K345" s="247"/>
      <c r="L345" s="251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  <c r="AC345" s="251"/>
      <c r="AD345" s="251"/>
      <c r="AE345" s="247"/>
      <c r="AF345" s="247"/>
    </row>
    <row r="346" spans="1:32" ht="17.25" customHeight="1">
      <c r="A346" s="245"/>
      <c r="B346" s="245"/>
      <c r="C346" s="246"/>
      <c r="D346" s="247"/>
      <c r="E346" s="247"/>
      <c r="F346" s="247"/>
      <c r="G346" s="247"/>
      <c r="H346" s="245"/>
      <c r="I346" s="247"/>
      <c r="J346" s="247"/>
      <c r="K346" s="247"/>
      <c r="L346" s="251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47"/>
      <c r="AC346" s="251"/>
      <c r="AD346" s="251"/>
      <c r="AE346" s="247"/>
      <c r="AF346" s="247"/>
    </row>
    <row r="347" spans="1:32" ht="17.25" customHeight="1">
      <c r="A347" s="245"/>
      <c r="B347" s="245"/>
      <c r="C347" s="246"/>
      <c r="D347" s="247"/>
      <c r="E347" s="247"/>
      <c r="F347" s="247"/>
      <c r="G347" s="247"/>
      <c r="H347" s="245"/>
      <c r="I347" s="247"/>
      <c r="J347" s="247"/>
      <c r="K347" s="247"/>
      <c r="L347" s="251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47"/>
      <c r="AC347" s="251"/>
      <c r="AD347" s="251"/>
      <c r="AE347" s="247"/>
      <c r="AF347" s="247"/>
    </row>
    <row r="348" spans="1:32" ht="17.25" customHeight="1">
      <c r="A348" s="245"/>
      <c r="B348" s="245"/>
      <c r="C348" s="246"/>
      <c r="D348" s="247"/>
      <c r="E348" s="247"/>
      <c r="F348" s="247"/>
      <c r="G348" s="247"/>
      <c r="H348" s="245"/>
      <c r="I348" s="247"/>
      <c r="J348" s="247"/>
      <c r="K348" s="247"/>
      <c r="L348" s="251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47"/>
      <c r="AC348" s="251"/>
      <c r="AD348" s="251"/>
      <c r="AE348" s="247"/>
      <c r="AF348" s="247"/>
    </row>
    <row r="349" spans="1:32" ht="17.25" customHeight="1">
      <c r="A349" s="245"/>
      <c r="B349" s="245"/>
      <c r="C349" s="246"/>
      <c r="D349" s="247"/>
      <c r="E349" s="247"/>
      <c r="F349" s="247"/>
      <c r="G349" s="247"/>
      <c r="H349" s="245"/>
      <c r="I349" s="247"/>
      <c r="J349" s="247"/>
      <c r="K349" s="247"/>
      <c r="L349" s="251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  <c r="AC349" s="251"/>
      <c r="AD349" s="251"/>
      <c r="AE349" s="247"/>
      <c r="AF349" s="247"/>
    </row>
    <row r="350" spans="1:32" ht="17.25" customHeight="1">
      <c r="A350" s="245"/>
      <c r="B350" s="245"/>
      <c r="C350" s="246"/>
      <c r="D350" s="247"/>
      <c r="E350" s="247"/>
      <c r="F350" s="247"/>
      <c r="G350" s="247"/>
      <c r="H350" s="245"/>
      <c r="I350" s="247"/>
      <c r="J350" s="247"/>
      <c r="K350" s="247"/>
      <c r="L350" s="251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  <c r="AC350" s="251"/>
      <c r="AD350" s="251"/>
      <c r="AE350" s="247"/>
      <c r="AF350" s="247"/>
    </row>
    <row r="351" spans="1:32" ht="17.25" customHeight="1">
      <c r="A351" s="245"/>
      <c r="B351" s="245"/>
      <c r="C351" s="246"/>
      <c r="D351" s="247"/>
      <c r="E351" s="247"/>
      <c r="F351" s="247"/>
      <c r="G351" s="247"/>
      <c r="H351" s="245"/>
      <c r="I351" s="247"/>
      <c r="J351" s="247"/>
      <c r="K351" s="247"/>
      <c r="L351" s="251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  <c r="AC351" s="251"/>
      <c r="AD351" s="251"/>
      <c r="AE351" s="247"/>
      <c r="AF351" s="247"/>
    </row>
    <row r="352" spans="1:32" ht="17.25" customHeight="1">
      <c r="A352" s="245"/>
      <c r="B352" s="245"/>
      <c r="C352" s="246"/>
      <c r="D352" s="247"/>
      <c r="E352" s="247"/>
      <c r="F352" s="247"/>
      <c r="G352" s="247"/>
      <c r="H352" s="245"/>
      <c r="I352" s="247"/>
      <c r="J352" s="247"/>
      <c r="K352" s="247"/>
      <c r="L352" s="251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  <c r="AC352" s="251"/>
      <c r="AD352" s="251"/>
      <c r="AE352" s="247"/>
      <c r="AF352" s="247"/>
    </row>
    <row r="353" spans="1:32" ht="17.25" customHeight="1">
      <c r="A353" s="245"/>
      <c r="B353" s="245"/>
      <c r="C353" s="246"/>
      <c r="D353" s="247"/>
      <c r="E353" s="247"/>
      <c r="F353" s="247"/>
      <c r="G353" s="247"/>
      <c r="H353" s="245"/>
      <c r="I353" s="247"/>
      <c r="J353" s="247"/>
      <c r="K353" s="247"/>
      <c r="L353" s="251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  <c r="AC353" s="251"/>
      <c r="AD353" s="251"/>
      <c r="AE353" s="247"/>
      <c r="AF353" s="247"/>
    </row>
    <row r="354" spans="1:32" ht="17.25" customHeight="1">
      <c r="A354" s="245"/>
      <c r="B354" s="245"/>
      <c r="C354" s="246"/>
      <c r="D354" s="247"/>
      <c r="E354" s="247"/>
      <c r="F354" s="247"/>
      <c r="G354" s="247"/>
      <c r="H354" s="245"/>
      <c r="I354" s="247"/>
      <c r="J354" s="247"/>
      <c r="K354" s="247"/>
      <c r="L354" s="251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  <c r="AC354" s="251"/>
      <c r="AD354" s="251"/>
      <c r="AE354" s="247"/>
      <c r="AF354" s="247"/>
    </row>
    <row r="355" spans="1:32" ht="17.25" customHeight="1">
      <c r="A355" s="245"/>
      <c r="B355" s="245"/>
      <c r="C355" s="246"/>
      <c r="D355" s="247"/>
      <c r="E355" s="247"/>
      <c r="F355" s="247"/>
      <c r="G355" s="247"/>
      <c r="H355" s="245"/>
      <c r="I355" s="247"/>
      <c r="J355" s="247"/>
      <c r="K355" s="247"/>
      <c r="L355" s="251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  <c r="AC355" s="251"/>
      <c r="AD355" s="251"/>
      <c r="AE355" s="247"/>
      <c r="AF355" s="247"/>
    </row>
    <row r="356" spans="1:32" ht="17.25" customHeight="1">
      <c r="A356" s="245"/>
      <c r="B356" s="245"/>
      <c r="C356" s="246"/>
      <c r="D356" s="247"/>
      <c r="E356" s="247"/>
      <c r="F356" s="247"/>
      <c r="G356" s="247"/>
      <c r="H356" s="245"/>
      <c r="I356" s="247"/>
      <c r="J356" s="247"/>
      <c r="K356" s="247"/>
      <c r="L356" s="251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  <c r="AC356" s="251"/>
      <c r="AD356" s="251"/>
      <c r="AE356" s="247"/>
      <c r="AF356" s="247"/>
    </row>
    <row r="357" spans="1:32" ht="17.25" customHeight="1">
      <c r="A357" s="245"/>
      <c r="B357" s="245"/>
      <c r="C357" s="246"/>
      <c r="D357" s="247"/>
      <c r="E357" s="247"/>
      <c r="F357" s="247"/>
      <c r="G357" s="247"/>
      <c r="H357" s="245"/>
      <c r="I357" s="247"/>
      <c r="J357" s="247"/>
      <c r="K357" s="247"/>
      <c r="L357" s="251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  <c r="AC357" s="251"/>
      <c r="AD357" s="251"/>
      <c r="AE357" s="247"/>
      <c r="AF357" s="247"/>
    </row>
    <row r="358" spans="1:32" ht="17.25" customHeight="1">
      <c r="A358" s="245"/>
      <c r="B358" s="245"/>
      <c r="C358" s="246"/>
      <c r="D358" s="247"/>
      <c r="E358" s="247"/>
      <c r="F358" s="247"/>
      <c r="G358" s="247"/>
      <c r="H358" s="245"/>
      <c r="I358" s="247"/>
      <c r="J358" s="247"/>
      <c r="K358" s="247"/>
      <c r="L358" s="251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  <c r="AC358" s="251"/>
      <c r="AD358" s="251"/>
      <c r="AE358" s="247"/>
      <c r="AF358" s="247"/>
    </row>
    <row r="359" spans="1:32" ht="17.25" customHeight="1">
      <c r="A359" s="245"/>
      <c r="B359" s="245"/>
      <c r="C359" s="246"/>
      <c r="D359" s="247"/>
      <c r="E359" s="247"/>
      <c r="F359" s="247"/>
      <c r="G359" s="247"/>
      <c r="H359" s="245"/>
      <c r="I359" s="247"/>
      <c r="J359" s="247"/>
      <c r="K359" s="247"/>
      <c r="L359" s="251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  <c r="AC359" s="251"/>
      <c r="AD359" s="251"/>
      <c r="AE359" s="247"/>
      <c r="AF359" s="247"/>
    </row>
    <row r="360" spans="1:32" ht="17.25" customHeight="1">
      <c r="A360" s="245"/>
      <c r="B360" s="245"/>
      <c r="C360" s="246"/>
      <c r="D360" s="247"/>
      <c r="E360" s="247"/>
      <c r="F360" s="247"/>
      <c r="G360" s="247"/>
      <c r="H360" s="245"/>
      <c r="I360" s="247"/>
      <c r="J360" s="247"/>
      <c r="K360" s="247"/>
      <c r="L360" s="251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  <c r="AC360" s="251"/>
      <c r="AD360" s="251"/>
      <c r="AE360" s="247"/>
      <c r="AF360" s="247"/>
    </row>
    <row r="361" spans="1:32" ht="17.25" customHeight="1">
      <c r="A361" s="245"/>
      <c r="B361" s="245"/>
      <c r="C361" s="246"/>
      <c r="D361" s="247"/>
      <c r="E361" s="247"/>
      <c r="F361" s="247"/>
      <c r="G361" s="247"/>
      <c r="H361" s="245"/>
      <c r="I361" s="247"/>
      <c r="J361" s="247"/>
      <c r="K361" s="247"/>
      <c r="L361" s="251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  <c r="AC361" s="251"/>
      <c r="AD361" s="251"/>
      <c r="AE361" s="247"/>
      <c r="AF361" s="247"/>
    </row>
    <row r="362" spans="1:32" ht="17.25" customHeight="1">
      <c r="A362" s="245"/>
      <c r="B362" s="245"/>
      <c r="C362" s="246"/>
      <c r="D362" s="247"/>
      <c r="E362" s="247"/>
      <c r="F362" s="247"/>
      <c r="G362" s="247"/>
      <c r="H362" s="245"/>
      <c r="I362" s="247"/>
      <c r="J362" s="247"/>
      <c r="K362" s="247"/>
      <c r="L362" s="251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  <c r="AC362" s="251"/>
      <c r="AD362" s="251"/>
      <c r="AE362" s="247"/>
      <c r="AF362" s="247"/>
    </row>
    <row r="363" spans="1:32" ht="17.25" customHeight="1">
      <c r="A363" s="245"/>
      <c r="B363" s="245"/>
      <c r="C363" s="246"/>
      <c r="D363" s="247"/>
      <c r="E363" s="247"/>
      <c r="F363" s="247"/>
      <c r="G363" s="247"/>
      <c r="H363" s="245"/>
      <c r="I363" s="247"/>
      <c r="J363" s="247"/>
      <c r="K363" s="247"/>
      <c r="L363" s="251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  <c r="AC363" s="251"/>
      <c r="AD363" s="251"/>
      <c r="AE363" s="247"/>
      <c r="AF363" s="247"/>
    </row>
    <row r="364" spans="1:32" ht="17.25" customHeight="1">
      <c r="A364" s="245"/>
      <c r="B364" s="245"/>
      <c r="C364" s="246"/>
      <c r="D364" s="247"/>
      <c r="E364" s="247"/>
      <c r="F364" s="247"/>
      <c r="G364" s="247"/>
      <c r="H364" s="245"/>
      <c r="I364" s="247"/>
      <c r="J364" s="247"/>
      <c r="K364" s="247"/>
      <c r="L364" s="251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  <c r="AC364" s="251"/>
      <c r="AD364" s="251"/>
      <c r="AE364" s="247"/>
      <c r="AF364" s="247"/>
    </row>
    <row r="365" spans="1:32" ht="17.25" customHeight="1">
      <c r="A365" s="245"/>
      <c r="B365" s="245"/>
      <c r="C365" s="246"/>
      <c r="D365" s="247"/>
      <c r="E365" s="247"/>
      <c r="F365" s="247"/>
      <c r="G365" s="247"/>
      <c r="H365" s="245"/>
      <c r="I365" s="247"/>
      <c r="J365" s="247"/>
      <c r="K365" s="247"/>
      <c r="L365" s="251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  <c r="AC365" s="251"/>
      <c r="AD365" s="251"/>
      <c r="AE365" s="247"/>
      <c r="AF365" s="247"/>
    </row>
    <row r="366" spans="1:32" ht="17.25" customHeight="1">
      <c r="A366" s="245"/>
      <c r="B366" s="245"/>
      <c r="C366" s="246"/>
      <c r="D366" s="247"/>
      <c r="E366" s="247"/>
      <c r="F366" s="247"/>
      <c r="G366" s="247"/>
      <c r="H366" s="245"/>
      <c r="I366" s="247"/>
      <c r="J366" s="247"/>
      <c r="K366" s="247"/>
      <c r="L366" s="251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  <c r="AC366" s="251"/>
      <c r="AD366" s="251"/>
      <c r="AE366" s="247"/>
      <c r="AF366" s="247"/>
    </row>
    <row r="367" spans="1:32" ht="17.25" customHeight="1">
      <c r="A367" s="245"/>
      <c r="B367" s="245"/>
      <c r="C367" s="246"/>
      <c r="D367" s="247"/>
      <c r="E367" s="247"/>
      <c r="F367" s="247"/>
      <c r="G367" s="247"/>
      <c r="H367" s="245"/>
      <c r="I367" s="247"/>
      <c r="J367" s="247"/>
      <c r="K367" s="247"/>
      <c r="L367" s="251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  <c r="AC367" s="251"/>
      <c r="AD367" s="251"/>
      <c r="AE367" s="247"/>
      <c r="AF367" s="247"/>
    </row>
    <row r="368" spans="1:32" ht="17.25" customHeight="1">
      <c r="A368" s="245"/>
      <c r="B368" s="245"/>
      <c r="C368" s="246"/>
      <c r="D368" s="247"/>
      <c r="E368" s="247"/>
      <c r="F368" s="247"/>
      <c r="G368" s="247"/>
      <c r="H368" s="245"/>
      <c r="I368" s="247"/>
      <c r="J368" s="247"/>
      <c r="K368" s="247"/>
      <c r="L368" s="251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  <c r="AC368" s="251"/>
      <c r="AD368" s="251"/>
      <c r="AE368" s="247"/>
      <c r="AF368" s="247"/>
    </row>
    <row r="369" spans="1:32" ht="17.25" customHeight="1">
      <c r="A369" s="245"/>
      <c r="B369" s="245"/>
      <c r="C369" s="246"/>
      <c r="D369" s="247"/>
      <c r="E369" s="247"/>
      <c r="F369" s="247"/>
      <c r="G369" s="247"/>
      <c r="H369" s="245"/>
      <c r="I369" s="247"/>
      <c r="J369" s="247"/>
      <c r="K369" s="247"/>
      <c r="L369" s="251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  <c r="AC369" s="251"/>
      <c r="AD369" s="251"/>
      <c r="AE369" s="247"/>
      <c r="AF369" s="247"/>
    </row>
    <row r="370" spans="1:32" ht="17.25" customHeight="1">
      <c r="A370" s="245"/>
      <c r="B370" s="245"/>
      <c r="C370" s="246"/>
      <c r="D370" s="247"/>
      <c r="E370" s="247"/>
      <c r="F370" s="247"/>
      <c r="G370" s="247"/>
      <c r="H370" s="245"/>
      <c r="I370" s="247"/>
      <c r="J370" s="247"/>
      <c r="K370" s="247"/>
      <c r="L370" s="251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  <c r="AC370" s="251"/>
      <c r="AD370" s="251"/>
      <c r="AE370" s="247"/>
      <c r="AF370" s="247"/>
    </row>
    <row r="371" spans="1:32" ht="17.25" customHeight="1">
      <c r="A371" s="245"/>
      <c r="B371" s="245"/>
      <c r="C371" s="246"/>
      <c r="D371" s="247"/>
      <c r="E371" s="247"/>
      <c r="F371" s="247"/>
      <c r="G371" s="247"/>
      <c r="H371" s="245"/>
      <c r="I371" s="247"/>
      <c r="J371" s="247"/>
      <c r="K371" s="247"/>
      <c r="L371" s="251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  <c r="AC371" s="251"/>
      <c r="AD371" s="251"/>
      <c r="AE371" s="247"/>
      <c r="AF371" s="247"/>
    </row>
    <row r="372" spans="1:32" ht="17.25" customHeight="1">
      <c r="A372" s="245"/>
      <c r="B372" s="245"/>
      <c r="C372" s="246"/>
      <c r="D372" s="247"/>
      <c r="E372" s="247"/>
      <c r="F372" s="247"/>
      <c r="G372" s="247"/>
      <c r="H372" s="245"/>
      <c r="I372" s="247"/>
      <c r="J372" s="247"/>
      <c r="K372" s="247"/>
      <c r="L372" s="251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  <c r="AC372" s="251"/>
      <c r="AD372" s="251"/>
      <c r="AE372" s="247"/>
      <c r="AF372" s="247"/>
    </row>
    <row r="373" spans="1:32" ht="17.25" customHeight="1">
      <c r="A373" s="245"/>
      <c r="B373" s="245"/>
      <c r="C373" s="246"/>
      <c r="D373" s="247"/>
      <c r="E373" s="247"/>
      <c r="F373" s="247"/>
      <c r="G373" s="247"/>
      <c r="H373" s="245"/>
      <c r="I373" s="247"/>
      <c r="J373" s="247"/>
      <c r="K373" s="247"/>
      <c r="L373" s="251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  <c r="AC373" s="251"/>
      <c r="AD373" s="251"/>
      <c r="AE373" s="247"/>
      <c r="AF373" s="247"/>
    </row>
    <row r="374" spans="1:32" ht="17.25" customHeight="1">
      <c r="A374" s="245"/>
      <c r="B374" s="245"/>
      <c r="C374" s="246"/>
      <c r="D374" s="247"/>
      <c r="E374" s="247"/>
      <c r="F374" s="247"/>
      <c r="G374" s="247"/>
      <c r="H374" s="245"/>
      <c r="I374" s="247"/>
      <c r="J374" s="247"/>
      <c r="K374" s="247"/>
      <c r="L374" s="251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  <c r="AC374" s="251"/>
      <c r="AD374" s="251"/>
      <c r="AE374" s="247"/>
      <c r="AF374" s="247"/>
    </row>
    <row r="375" spans="1:32" ht="17.25" customHeight="1">
      <c r="A375" s="245"/>
      <c r="B375" s="245"/>
      <c r="C375" s="246"/>
      <c r="D375" s="247"/>
      <c r="E375" s="247"/>
      <c r="F375" s="247"/>
      <c r="G375" s="247"/>
      <c r="H375" s="245"/>
      <c r="I375" s="247"/>
      <c r="J375" s="247"/>
      <c r="K375" s="247"/>
      <c r="L375" s="251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  <c r="AC375" s="251"/>
      <c r="AD375" s="251"/>
      <c r="AE375" s="247"/>
      <c r="AF375" s="247"/>
    </row>
    <row r="376" spans="1:32" ht="17.25" customHeight="1">
      <c r="A376" s="245"/>
      <c r="B376" s="245"/>
      <c r="C376" s="246"/>
      <c r="D376" s="247"/>
      <c r="E376" s="247"/>
      <c r="F376" s="247"/>
      <c r="G376" s="247"/>
      <c r="H376" s="245"/>
      <c r="I376" s="247"/>
      <c r="J376" s="247"/>
      <c r="K376" s="247"/>
      <c r="L376" s="251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  <c r="AC376" s="251"/>
      <c r="AD376" s="251"/>
      <c r="AE376" s="247"/>
      <c r="AF376" s="247"/>
    </row>
    <row r="377" spans="1:32" ht="17.25" customHeight="1">
      <c r="A377" s="245"/>
      <c r="B377" s="245"/>
      <c r="C377" s="246"/>
      <c r="D377" s="247"/>
      <c r="E377" s="247"/>
      <c r="F377" s="247"/>
      <c r="G377" s="247"/>
      <c r="H377" s="245"/>
      <c r="I377" s="247"/>
      <c r="J377" s="247"/>
      <c r="K377" s="247"/>
      <c r="L377" s="251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  <c r="AC377" s="251"/>
      <c r="AD377" s="251"/>
      <c r="AE377" s="247"/>
      <c r="AF377" s="247"/>
    </row>
    <row r="378" spans="1:32" ht="17.25" customHeight="1">
      <c r="A378" s="245"/>
      <c r="B378" s="245"/>
      <c r="C378" s="246"/>
      <c r="D378" s="247"/>
      <c r="E378" s="247"/>
      <c r="F378" s="247"/>
      <c r="G378" s="247"/>
      <c r="H378" s="245"/>
      <c r="I378" s="247"/>
      <c r="J378" s="247"/>
      <c r="K378" s="247"/>
      <c r="L378" s="251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  <c r="AC378" s="251"/>
      <c r="AD378" s="251"/>
      <c r="AE378" s="247"/>
      <c r="AF378" s="247"/>
    </row>
    <row r="379" spans="1:32" ht="17.25" customHeight="1">
      <c r="A379" s="245"/>
      <c r="B379" s="245"/>
      <c r="C379" s="246"/>
      <c r="D379" s="247"/>
      <c r="E379" s="247"/>
      <c r="F379" s="247"/>
      <c r="G379" s="247"/>
      <c r="H379" s="245"/>
      <c r="I379" s="247"/>
      <c r="J379" s="247"/>
      <c r="K379" s="247"/>
      <c r="L379" s="251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51"/>
      <c r="AD379" s="251"/>
      <c r="AE379" s="247"/>
      <c r="AF379" s="247"/>
    </row>
    <row r="380" spans="1:32" ht="17.25" customHeight="1">
      <c r="A380" s="245"/>
      <c r="B380" s="245"/>
      <c r="C380" s="246"/>
      <c r="D380" s="247"/>
      <c r="E380" s="247"/>
      <c r="F380" s="247"/>
      <c r="G380" s="247"/>
      <c r="H380" s="245"/>
      <c r="I380" s="247"/>
      <c r="J380" s="247"/>
      <c r="K380" s="247"/>
      <c r="L380" s="251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  <c r="AC380" s="251"/>
      <c r="AD380" s="251"/>
      <c r="AE380" s="247"/>
      <c r="AF380" s="247"/>
    </row>
    <row r="381" spans="1:32" ht="17.25" customHeight="1">
      <c r="A381" s="245"/>
      <c r="B381" s="245"/>
      <c r="C381" s="246"/>
      <c r="D381" s="247"/>
      <c r="E381" s="247"/>
      <c r="F381" s="247"/>
      <c r="G381" s="247"/>
      <c r="H381" s="245"/>
      <c r="I381" s="247"/>
      <c r="J381" s="247"/>
      <c r="K381" s="247"/>
      <c r="L381" s="251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  <c r="AC381" s="251"/>
      <c r="AD381" s="251"/>
      <c r="AE381" s="247"/>
      <c r="AF381" s="247"/>
    </row>
    <row r="382" spans="1:32" ht="17.25" customHeight="1">
      <c r="A382" s="245"/>
      <c r="B382" s="245"/>
      <c r="C382" s="246"/>
      <c r="D382" s="247"/>
      <c r="E382" s="247"/>
      <c r="F382" s="247"/>
      <c r="G382" s="247"/>
      <c r="H382" s="245"/>
      <c r="I382" s="247"/>
      <c r="J382" s="247"/>
      <c r="K382" s="247"/>
      <c r="L382" s="251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  <c r="AC382" s="251"/>
      <c r="AD382" s="251"/>
      <c r="AE382" s="247"/>
      <c r="AF382" s="247"/>
    </row>
    <row r="383" spans="1:32" ht="17.25" customHeight="1">
      <c r="A383" s="245"/>
      <c r="B383" s="245"/>
      <c r="C383" s="246"/>
      <c r="D383" s="247"/>
      <c r="E383" s="247"/>
      <c r="F383" s="247"/>
      <c r="G383" s="247"/>
      <c r="H383" s="245"/>
      <c r="I383" s="247"/>
      <c r="J383" s="247"/>
      <c r="K383" s="247"/>
      <c r="L383" s="251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  <c r="AC383" s="251"/>
      <c r="AD383" s="251"/>
      <c r="AE383" s="247"/>
      <c r="AF383" s="247"/>
    </row>
    <row r="384" spans="1:32" ht="17.25" customHeight="1">
      <c r="A384" s="245"/>
      <c r="B384" s="245"/>
      <c r="C384" s="246"/>
      <c r="D384" s="247"/>
      <c r="E384" s="247"/>
      <c r="F384" s="247"/>
      <c r="G384" s="247"/>
      <c r="H384" s="245"/>
      <c r="I384" s="247"/>
      <c r="J384" s="247"/>
      <c r="K384" s="247"/>
      <c r="L384" s="251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  <c r="AC384" s="251"/>
      <c r="AD384" s="251"/>
      <c r="AE384" s="247"/>
      <c r="AF384" s="247"/>
    </row>
    <row r="385" spans="1:32" ht="17.25" customHeight="1">
      <c r="A385" s="245"/>
      <c r="B385" s="245"/>
      <c r="C385" s="246"/>
      <c r="D385" s="247"/>
      <c r="E385" s="247"/>
      <c r="F385" s="247"/>
      <c r="G385" s="247"/>
      <c r="H385" s="245"/>
      <c r="I385" s="247"/>
      <c r="J385" s="247"/>
      <c r="K385" s="247"/>
      <c r="L385" s="251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  <c r="AC385" s="251"/>
      <c r="AD385" s="251"/>
      <c r="AE385" s="247"/>
      <c r="AF385" s="247"/>
    </row>
    <row r="386" spans="1:32" ht="17.25" customHeight="1">
      <c r="A386" s="245"/>
      <c r="B386" s="245"/>
      <c r="C386" s="246"/>
      <c r="D386" s="247"/>
      <c r="E386" s="247"/>
      <c r="F386" s="247"/>
      <c r="G386" s="247"/>
      <c r="H386" s="245"/>
      <c r="I386" s="247"/>
      <c r="J386" s="247"/>
      <c r="K386" s="247"/>
      <c r="L386" s="251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  <c r="AC386" s="251"/>
      <c r="AD386" s="251"/>
      <c r="AE386" s="247"/>
      <c r="AF386" s="247"/>
    </row>
    <row r="387" spans="1:32" ht="17.25" customHeight="1">
      <c r="A387" s="245"/>
      <c r="B387" s="245"/>
      <c r="C387" s="246"/>
      <c r="D387" s="247"/>
      <c r="E387" s="247"/>
      <c r="F387" s="247"/>
      <c r="G387" s="247"/>
      <c r="H387" s="245"/>
      <c r="I387" s="247"/>
      <c r="J387" s="247"/>
      <c r="K387" s="247"/>
      <c r="L387" s="251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  <c r="AC387" s="251"/>
      <c r="AD387" s="251"/>
      <c r="AE387" s="247"/>
      <c r="AF387" s="247"/>
    </row>
    <row r="388" spans="1:32" ht="17.25" customHeight="1">
      <c r="A388" s="245"/>
      <c r="B388" s="245"/>
      <c r="C388" s="246"/>
      <c r="D388" s="247"/>
      <c r="E388" s="247"/>
      <c r="F388" s="247"/>
      <c r="G388" s="247"/>
      <c r="H388" s="245"/>
      <c r="I388" s="247"/>
      <c r="J388" s="247"/>
      <c r="K388" s="247"/>
      <c r="L388" s="251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  <c r="AC388" s="251"/>
      <c r="AD388" s="251"/>
      <c r="AE388" s="247"/>
      <c r="AF388" s="247"/>
    </row>
    <row r="389" spans="1:32" ht="17.25" customHeight="1">
      <c r="A389" s="245"/>
      <c r="B389" s="245"/>
      <c r="C389" s="246"/>
      <c r="D389" s="247"/>
      <c r="E389" s="247"/>
      <c r="F389" s="247"/>
      <c r="G389" s="247"/>
      <c r="H389" s="245"/>
      <c r="I389" s="247"/>
      <c r="J389" s="247"/>
      <c r="K389" s="247"/>
      <c r="L389" s="251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  <c r="AC389" s="251"/>
      <c r="AD389" s="251"/>
      <c r="AE389" s="247"/>
      <c r="AF389" s="247"/>
    </row>
    <row r="390" spans="1:32" ht="17.25" customHeight="1">
      <c r="A390" s="245"/>
      <c r="B390" s="245"/>
      <c r="C390" s="246"/>
      <c r="D390" s="247"/>
      <c r="E390" s="247"/>
      <c r="F390" s="247"/>
      <c r="G390" s="247"/>
      <c r="H390" s="245"/>
      <c r="I390" s="247"/>
      <c r="J390" s="247"/>
      <c r="K390" s="247"/>
      <c r="L390" s="251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  <c r="AC390" s="251"/>
      <c r="AD390" s="251"/>
      <c r="AE390" s="247"/>
      <c r="AF390" s="247"/>
    </row>
    <row r="391" spans="1:32" ht="17.25" customHeight="1">
      <c r="A391" s="245"/>
      <c r="B391" s="245"/>
      <c r="C391" s="246"/>
      <c r="D391" s="247"/>
      <c r="E391" s="247"/>
      <c r="F391" s="247"/>
      <c r="G391" s="247"/>
      <c r="H391" s="245"/>
      <c r="I391" s="247"/>
      <c r="J391" s="247"/>
      <c r="K391" s="247"/>
      <c r="L391" s="251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  <c r="AC391" s="251"/>
      <c r="AD391" s="251"/>
      <c r="AE391" s="247"/>
      <c r="AF391" s="247"/>
    </row>
    <row r="392" spans="1:32" ht="17.25" customHeight="1">
      <c r="A392" s="245"/>
      <c r="B392" s="245"/>
      <c r="C392" s="246"/>
      <c r="D392" s="247"/>
      <c r="E392" s="247"/>
      <c r="F392" s="247"/>
      <c r="G392" s="247"/>
      <c r="H392" s="245"/>
      <c r="I392" s="247"/>
      <c r="J392" s="247"/>
      <c r="K392" s="247"/>
      <c r="L392" s="251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  <c r="AC392" s="251"/>
      <c r="AD392" s="251"/>
      <c r="AE392" s="247"/>
      <c r="AF392" s="247"/>
    </row>
    <row r="393" spans="1:32" ht="17.25" customHeight="1">
      <c r="A393" s="245"/>
      <c r="B393" s="245"/>
      <c r="C393" s="246"/>
      <c r="D393" s="247"/>
      <c r="E393" s="247"/>
      <c r="F393" s="247"/>
      <c r="G393" s="247"/>
      <c r="H393" s="245"/>
      <c r="I393" s="247"/>
      <c r="J393" s="247"/>
      <c r="K393" s="247"/>
      <c r="L393" s="251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  <c r="AC393" s="251"/>
      <c r="AD393" s="251"/>
      <c r="AE393" s="247"/>
      <c r="AF393" s="247"/>
    </row>
    <row r="394" spans="1:32" ht="17.25" customHeight="1">
      <c r="A394" s="245"/>
      <c r="B394" s="245"/>
      <c r="C394" s="246"/>
      <c r="D394" s="247"/>
      <c r="E394" s="247"/>
      <c r="F394" s="247"/>
      <c r="G394" s="247"/>
      <c r="H394" s="245"/>
      <c r="I394" s="247"/>
      <c r="J394" s="247"/>
      <c r="K394" s="247"/>
      <c r="L394" s="251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  <c r="AC394" s="251"/>
      <c r="AD394" s="251"/>
      <c r="AE394" s="247"/>
      <c r="AF394" s="247"/>
    </row>
    <row r="395" spans="1:32" ht="17.25" customHeight="1">
      <c r="A395" s="245"/>
      <c r="B395" s="245"/>
      <c r="C395" s="246"/>
      <c r="D395" s="247"/>
      <c r="E395" s="247"/>
      <c r="F395" s="247"/>
      <c r="G395" s="247"/>
      <c r="H395" s="245"/>
      <c r="I395" s="247"/>
      <c r="J395" s="247"/>
      <c r="K395" s="247"/>
      <c r="L395" s="251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  <c r="AC395" s="251"/>
      <c r="AD395" s="251"/>
      <c r="AE395" s="247"/>
      <c r="AF395" s="247"/>
    </row>
    <row r="396" spans="1:32" ht="17.25" customHeight="1">
      <c r="A396" s="245"/>
      <c r="B396" s="245"/>
      <c r="C396" s="246"/>
      <c r="D396" s="247"/>
      <c r="E396" s="247"/>
      <c r="F396" s="247"/>
      <c r="G396" s="247"/>
      <c r="H396" s="245"/>
      <c r="I396" s="247"/>
      <c r="J396" s="247"/>
      <c r="K396" s="247"/>
      <c r="L396" s="251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  <c r="AC396" s="251"/>
      <c r="AD396" s="251"/>
      <c r="AE396" s="247"/>
      <c r="AF396" s="247"/>
    </row>
    <row r="397" spans="1:32" ht="17.25" customHeight="1">
      <c r="A397" s="245"/>
      <c r="B397" s="245"/>
      <c r="C397" s="246"/>
      <c r="D397" s="247"/>
      <c r="E397" s="247"/>
      <c r="F397" s="247"/>
      <c r="G397" s="247"/>
      <c r="H397" s="245"/>
      <c r="I397" s="247"/>
      <c r="J397" s="247"/>
      <c r="K397" s="247"/>
      <c r="L397" s="251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  <c r="AC397" s="251"/>
      <c r="AD397" s="251"/>
      <c r="AE397" s="247"/>
      <c r="AF397" s="247"/>
    </row>
    <row r="398" spans="1:32" ht="17.25" customHeight="1">
      <c r="A398" s="245"/>
      <c r="B398" s="245"/>
      <c r="C398" s="246"/>
      <c r="D398" s="247"/>
      <c r="E398" s="247"/>
      <c r="F398" s="247"/>
      <c r="G398" s="247"/>
      <c r="H398" s="245"/>
      <c r="I398" s="247"/>
      <c r="J398" s="247"/>
      <c r="K398" s="247"/>
      <c r="L398" s="251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  <c r="AC398" s="251"/>
      <c r="AD398" s="251"/>
      <c r="AE398" s="247"/>
      <c r="AF398" s="247"/>
    </row>
    <row r="399" spans="1:32" ht="17.25" customHeight="1">
      <c r="A399" s="245"/>
      <c r="B399" s="245"/>
      <c r="C399" s="246"/>
      <c r="D399" s="247"/>
      <c r="E399" s="247"/>
      <c r="F399" s="247"/>
      <c r="G399" s="247"/>
      <c r="H399" s="245"/>
      <c r="I399" s="247"/>
      <c r="J399" s="247"/>
      <c r="K399" s="247"/>
      <c r="L399" s="251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  <c r="AC399" s="251"/>
      <c r="AD399" s="251"/>
      <c r="AE399" s="247"/>
      <c r="AF399" s="247"/>
    </row>
    <row r="400" spans="1:32" ht="17.25" customHeight="1">
      <c r="A400" s="245"/>
      <c r="B400" s="245"/>
      <c r="C400" s="246"/>
      <c r="D400" s="247"/>
      <c r="E400" s="247"/>
      <c r="F400" s="247"/>
      <c r="G400" s="247"/>
      <c r="H400" s="245"/>
      <c r="I400" s="247"/>
      <c r="J400" s="247"/>
      <c r="K400" s="247"/>
      <c r="L400" s="251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  <c r="AC400" s="251"/>
      <c r="AD400" s="251"/>
      <c r="AE400" s="247"/>
      <c r="AF400" s="247"/>
    </row>
    <row r="401" spans="1:32" ht="17.25" customHeight="1">
      <c r="A401" s="245"/>
      <c r="B401" s="245"/>
      <c r="C401" s="246"/>
      <c r="D401" s="247"/>
      <c r="E401" s="247"/>
      <c r="F401" s="247"/>
      <c r="G401" s="247"/>
      <c r="H401" s="245"/>
      <c r="I401" s="247"/>
      <c r="J401" s="247"/>
      <c r="K401" s="247"/>
      <c r="L401" s="251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  <c r="AC401" s="251"/>
      <c r="AD401" s="251"/>
      <c r="AE401" s="247"/>
      <c r="AF401" s="247"/>
    </row>
    <row r="402" spans="1:32" ht="17.25" customHeight="1">
      <c r="A402" s="245"/>
      <c r="B402" s="245"/>
      <c r="C402" s="246"/>
      <c r="D402" s="247"/>
      <c r="E402" s="247"/>
      <c r="F402" s="247"/>
      <c r="G402" s="247"/>
      <c r="H402" s="245"/>
      <c r="I402" s="247"/>
      <c r="J402" s="247"/>
      <c r="K402" s="247"/>
      <c r="L402" s="251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  <c r="AC402" s="251"/>
      <c r="AD402" s="251"/>
      <c r="AE402" s="247"/>
      <c r="AF402" s="247"/>
    </row>
    <row r="403" spans="1:32" ht="17.25" customHeight="1">
      <c r="A403" s="245"/>
      <c r="B403" s="245"/>
      <c r="C403" s="246"/>
      <c r="D403" s="247"/>
      <c r="E403" s="247"/>
      <c r="F403" s="247"/>
      <c r="G403" s="247"/>
      <c r="H403" s="245"/>
      <c r="I403" s="247"/>
      <c r="J403" s="247"/>
      <c r="K403" s="247"/>
      <c r="L403" s="251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  <c r="AC403" s="251"/>
      <c r="AD403" s="251"/>
      <c r="AE403" s="247"/>
      <c r="AF403" s="247"/>
    </row>
    <row r="404" spans="1:32" ht="17.25" customHeight="1">
      <c r="A404" s="245"/>
      <c r="B404" s="245"/>
      <c r="C404" s="246"/>
      <c r="D404" s="247"/>
      <c r="E404" s="247"/>
      <c r="F404" s="247"/>
      <c r="G404" s="247"/>
      <c r="H404" s="245"/>
      <c r="I404" s="247"/>
      <c r="J404" s="247"/>
      <c r="K404" s="247"/>
      <c r="L404" s="251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  <c r="AC404" s="251"/>
      <c r="AD404" s="251"/>
      <c r="AE404" s="247"/>
      <c r="AF404" s="247"/>
    </row>
    <row r="405" spans="1:32" ht="17.25" customHeight="1">
      <c r="A405" s="245"/>
      <c r="B405" s="245"/>
      <c r="C405" s="246"/>
      <c r="D405" s="247"/>
      <c r="E405" s="247"/>
      <c r="F405" s="247"/>
      <c r="G405" s="247"/>
      <c r="H405" s="245"/>
      <c r="I405" s="247"/>
      <c r="J405" s="247"/>
      <c r="K405" s="247"/>
      <c r="L405" s="251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7"/>
      <c r="AC405" s="251"/>
      <c r="AD405" s="251"/>
      <c r="AE405" s="247"/>
      <c r="AF405" s="247"/>
    </row>
    <row r="406" spans="1:32" ht="17.25" customHeight="1">
      <c r="A406" s="245"/>
      <c r="B406" s="245"/>
      <c r="C406" s="246"/>
      <c r="D406" s="247"/>
      <c r="E406" s="247"/>
      <c r="F406" s="247"/>
      <c r="G406" s="247"/>
      <c r="H406" s="245"/>
      <c r="I406" s="247"/>
      <c r="J406" s="247"/>
      <c r="K406" s="247"/>
      <c r="L406" s="251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  <c r="AC406" s="251"/>
      <c r="AD406" s="251"/>
      <c r="AE406" s="247"/>
      <c r="AF406" s="247"/>
    </row>
    <row r="407" spans="1:32" ht="17.25" customHeight="1">
      <c r="A407" s="245"/>
      <c r="B407" s="245"/>
      <c r="C407" s="246"/>
      <c r="D407" s="247"/>
      <c r="E407" s="247"/>
      <c r="F407" s="247"/>
      <c r="G407" s="247"/>
      <c r="H407" s="245"/>
      <c r="I407" s="247"/>
      <c r="J407" s="247"/>
      <c r="K407" s="247"/>
      <c r="L407" s="251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  <c r="AC407" s="251"/>
      <c r="AD407" s="251"/>
      <c r="AE407" s="247"/>
      <c r="AF407" s="247"/>
    </row>
    <row r="408" spans="1:32" ht="17.25" customHeight="1">
      <c r="A408" s="245"/>
      <c r="B408" s="245"/>
      <c r="C408" s="246"/>
      <c r="D408" s="247"/>
      <c r="E408" s="247"/>
      <c r="F408" s="247"/>
      <c r="G408" s="247"/>
      <c r="H408" s="245"/>
      <c r="I408" s="247"/>
      <c r="J408" s="247"/>
      <c r="K408" s="247"/>
      <c r="L408" s="251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  <c r="AC408" s="251"/>
      <c r="AD408" s="251"/>
      <c r="AE408" s="247"/>
      <c r="AF408" s="247"/>
    </row>
    <row r="409" spans="1:32" ht="17.25" customHeight="1">
      <c r="A409" s="245"/>
      <c r="B409" s="245"/>
      <c r="C409" s="246"/>
      <c r="D409" s="247"/>
      <c r="E409" s="247"/>
      <c r="F409" s="247"/>
      <c r="G409" s="247"/>
      <c r="H409" s="245"/>
      <c r="I409" s="247"/>
      <c r="J409" s="247"/>
      <c r="K409" s="247"/>
      <c r="L409" s="251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  <c r="AC409" s="251"/>
      <c r="AD409" s="251"/>
      <c r="AE409" s="247"/>
      <c r="AF409" s="247"/>
    </row>
    <row r="410" spans="1:32" ht="17.25" customHeight="1">
      <c r="A410" s="245"/>
      <c r="B410" s="245"/>
      <c r="C410" s="246"/>
      <c r="D410" s="247"/>
      <c r="E410" s="247"/>
      <c r="F410" s="247"/>
      <c r="G410" s="247"/>
      <c r="H410" s="245"/>
      <c r="I410" s="247"/>
      <c r="J410" s="247"/>
      <c r="K410" s="247"/>
      <c r="L410" s="251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  <c r="AC410" s="251"/>
      <c r="AD410" s="251"/>
      <c r="AE410" s="247"/>
      <c r="AF410" s="247"/>
    </row>
    <row r="411" spans="1:32" ht="17.25" customHeight="1">
      <c r="A411" s="245"/>
      <c r="B411" s="245"/>
      <c r="C411" s="246"/>
      <c r="D411" s="247"/>
      <c r="E411" s="247"/>
      <c r="F411" s="247"/>
      <c r="G411" s="247"/>
      <c r="H411" s="245"/>
      <c r="I411" s="247"/>
      <c r="J411" s="247"/>
      <c r="K411" s="247"/>
      <c r="L411" s="251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7"/>
      <c r="AC411" s="251"/>
      <c r="AD411" s="251"/>
      <c r="AE411" s="247"/>
      <c r="AF411" s="247"/>
    </row>
    <row r="412" spans="1:32" ht="17.25" customHeight="1">
      <c r="A412" s="245"/>
      <c r="B412" s="245"/>
      <c r="C412" s="246"/>
      <c r="D412" s="247"/>
      <c r="E412" s="247"/>
      <c r="F412" s="247"/>
      <c r="G412" s="247"/>
      <c r="H412" s="245"/>
      <c r="I412" s="247"/>
      <c r="J412" s="247"/>
      <c r="K412" s="247"/>
      <c r="L412" s="251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7"/>
      <c r="AC412" s="251"/>
      <c r="AD412" s="251"/>
      <c r="AE412" s="247"/>
      <c r="AF412" s="247"/>
    </row>
    <row r="413" spans="1:32" ht="17.25" customHeight="1">
      <c r="A413" s="245"/>
      <c r="B413" s="245"/>
      <c r="C413" s="246"/>
      <c r="D413" s="247"/>
      <c r="E413" s="247"/>
      <c r="F413" s="247"/>
      <c r="G413" s="247"/>
      <c r="H413" s="245"/>
      <c r="I413" s="247"/>
      <c r="J413" s="247"/>
      <c r="K413" s="247"/>
      <c r="L413" s="251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7"/>
      <c r="AC413" s="251"/>
      <c r="AD413" s="251"/>
      <c r="AE413" s="247"/>
      <c r="AF413" s="247"/>
    </row>
    <row r="414" spans="1:32" ht="17.25" customHeight="1">
      <c r="A414" s="245"/>
      <c r="B414" s="245"/>
      <c r="C414" s="246"/>
      <c r="D414" s="247"/>
      <c r="E414" s="247"/>
      <c r="F414" s="247"/>
      <c r="G414" s="247"/>
      <c r="H414" s="245"/>
      <c r="I414" s="247"/>
      <c r="J414" s="247"/>
      <c r="K414" s="247"/>
      <c r="L414" s="251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7"/>
      <c r="AC414" s="251"/>
      <c r="AD414" s="251"/>
      <c r="AE414" s="247"/>
      <c r="AF414" s="247"/>
    </row>
    <row r="415" spans="1:32" ht="17.25" customHeight="1">
      <c r="A415" s="245"/>
      <c r="B415" s="245"/>
      <c r="C415" s="246"/>
      <c r="D415" s="247"/>
      <c r="E415" s="247"/>
      <c r="F415" s="247"/>
      <c r="G415" s="247"/>
      <c r="H415" s="245"/>
      <c r="I415" s="247"/>
      <c r="J415" s="247"/>
      <c r="K415" s="247"/>
      <c r="L415" s="251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  <c r="AC415" s="251"/>
      <c r="AD415" s="251"/>
      <c r="AE415" s="247"/>
      <c r="AF415" s="247"/>
    </row>
    <row r="416" spans="1:32" ht="17.25" customHeight="1">
      <c r="A416" s="245"/>
      <c r="B416" s="245"/>
      <c r="C416" s="246"/>
      <c r="D416" s="247"/>
      <c r="E416" s="247"/>
      <c r="F416" s="247"/>
      <c r="G416" s="247"/>
      <c r="H416" s="245"/>
      <c r="I416" s="247"/>
      <c r="J416" s="247"/>
      <c r="K416" s="247"/>
      <c r="L416" s="251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  <c r="AC416" s="251"/>
      <c r="AD416" s="251"/>
      <c r="AE416" s="247"/>
      <c r="AF416" s="247"/>
    </row>
    <row r="417" spans="1:32" ht="17.25" customHeight="1">
      <c r="A417" s="245"/>
      <c r="B417" s="245"/>
      <c r="C417" s="246"/>
      <c r="D417" s="247"/>
      <c r="E417" s="247"/>
      <c r="F417" s="247"/>
      <c r="G417" s="247"/>
      <c r="H417" s="245"/>
      <c r="I417" s="247"/>
      <c r="J417" s="247"/>
      <c r="K417" s="247"/>
      <c r="L417" s="251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  <c r="AC417" s="251"/>
      <c r="AD417" s="251"/>
      <c r="AE417" s="247"/>
      <c r="AF417" s="247"/>
    </row>
    <row r="418" spans="1:32" ht="17.25" customHeight="1">
      <c r="A418" s="245"/>
      <c r="B418" s="245"/>
      <c r="C418" s="246"/>
      <c r="D418" s="247"/>
      <c r="E418" s="247"/>
      <c r="F418" s="247"/>
      <c r="G418" s="247"/>
      <c r="H418" s="245"/>
      <c r="I418" s="247"/>
      <c r="J418" s="247"/>
      <c r="K418" s="247"/>
      <c r="L418" s="251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  <c r="AC418" s="251"/>
      <c r="AD418" s="251"/>
      <c r="AE418" s="247"/>
      <c r="AF418" s="247"/>
    </row>
    <row r="419" spans="1:32" ht="17.25" customHeight="1">
      <c r="A419" s="245"/>
      <c r="B419" s="245"/>
      <c r="C419" s="246"/>
      <c r="D419" s="247"/>
      <c r="E419" s="247"/>
      <c r="F419" s="247"/>
      <c r="G419" s="247"/>
      <c r="H419" s="245"/>
      <c r="I419" s="247"/>
      <c r="J419" s="247"/>
      <c r="K419" s="247"/>
      <c r="L419" s="251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  <c r="AC419" s="251"/>
      <c r="AD419" s="251"/>
      <c r="AE419" s="247"/>
      <c r="AF419" s="247"/>
    </row>
    <row r="420" spans="1:32" ht="17.25" customHeight="1">
      <c r="A420" s="245"/>
      <c r="B420" s="245"/>
      <c r="C420" s="246"/>
      <c r="D420" s="247"/>
      <c r="E420" s="247"/>
      <c r="F420" s="247"/>
      <c r="G420" s="247"/>
      <c r="H420" s="245"/>
      <c r="I420" s="247"/>
      <c r="J420" s="247"/>
      <c r="K420" s="247"/>
      <c r="L420" s="251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  <c r="AC420" s="251"/>
      <c r="AD420" s="251"/>
      <c r="AE420" s="247"/>
      <c r="AF420" s="247"/>
    </row>
    <row r="421" spans="1:32" ht="17.25" customHeight="1">
      <c r="A421" s="245"/>
      <c r="B421" s="245"/>
      <c r="C421" s="246"/>
      <c r="D421" s="247"/>
      <c r="E421" s="247"/>
      <c r="F421" s="247"/>
      <c r="G421" s="247"/>
      <c r="H421" s="245"/>
      <c r="I421" s="247"/>
      <c r="J421" s="247"/>
      <c r="K421" s="247"/>
      <c r="L421" s="251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  <c r="AC421" s="251"/>
      <c r="AD421" s="251"/>
      <c r="AE421" s="247"/>
      <c r="AF421" s="247"/>
    </row>
    <row r="422" spans="1:32" ht="17.25" customHeight="1">
      <c r="A422" s="245"/>
      <c r="B422" s="245"/>
      <c r="C422" s="246"/>
      <c r="D422" s="247"/>
      <c r="E422" s="247"/>
      <c r="F422" s="247"/>
      <c r="G422" s="247"/>
      <c r="H422" s="245"/>
      <c r="I422" s="247"/>
      <c r="J422" s="247"/>
      <c r="K422" s="247"/>
      <c r="L422" s="251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  <c r="AC422" s="251"/>
      <c r="AD422" s="251"/>
      <c r="AE422" s="247"/>
      <c r="AF422" s="247"/>
    </row>
    <row r="423" spans="1:32" ht="17.25" customHeight="1">
      <c r="A423" s="245"/>
      <c r="B423" s="245"/>
      <c r="C423" s="246"/>
      <c r="D423" s="247"/>
      <c r="E423" s="247"/>
      <c r="F423" s="247"/>
      <c r="G423" s="247"/>
      <c r="H423" s="245"/>
      <c r="I423" s="247"/>
      <c r="J423" s="247"/>
      <c r="K423" s="247"/>
      <c r="L423" s="251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  <c r="AC423" s="251"/>
      <c r="AD423" s="251"/>
      <c r="AE423" s="247"/>
      <c r="AF423" s="247"/>
    </row>
    <row r="424" spans="1:32" ht="17.25" customHeight="1">
      <c r="A424" s="245"/>
      <c r="B424" s="245"/>
      <c r="C424" s="246"/>
      <c r="D424" s="247"/>
      <c r="E424" s="247"/>
      <c r="F424" s="247"/>
      <c r="G424" s="247"/>
      <c r="H424" s="245"/>
      <c r="I424" s="247"/>
      <c r="J424" s="247"/>
      <c r="K424" s="247"/>
      <c r="L424" s="251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  <c r="AC424" s="251"/>
      <c r="AD424" s="251"/>
      <c r="AE424" s="247"/>
      <c r="AF424" s="247"/>
    </row>
    <row r="425" spans="1:32" ht="17.25" customHeight="1">
      <c r="A425" s="245"/>
      <c r="B425" s="245"/>
      <c r="C425" s="246"/>
      <c r="D425" s="247"/>
      <c r="E425" s="247"/>
      <c r="F425" s="247"/>
      <c r="G425" s="247"/>
      <c r="H425" s="245"/>
      <c r="I425" s="247"/>
      <c r="J425" s="247"/>
      <c r="K425" s="247"/>
      <c r="L425" s="251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  <c r="AC425" s="251"/>
      <c r="AD425" s="251"/>
      <c r="AE425" s="247"/>
      <c r="AF425" s="247"/>
    </row>
    <row r="426" spans="1:32" ht="17.25" customHeight="1">
      <c r="A426" s="245"/>
      <c r="B426" s="245"/>
      <c r="C426" s="246"/>
      <c r="D426" s="247"/>
      <c r="E426" s="247"/>
      <c r="F426" s="247"/>
      <c r="G426" s="247"/>
      <c r="H426" s="245"/>
      <c r="I426" s="247"/>
      <c r="J426" s="247"/>
      <c r="K426" s="247"/>
      <c r="L426" s="251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  <c r="AA426" s="247"/>
      <c r="AB426" s="247"/>
      <c r="AC426" s="251"/>
      <c r="AD426" s="251"/>
      <c r="AE426" s="247"/>
      <c r="AF426" s="247"/>
    </row>
    <row r="427" spans="1:32" ht="17.25" customHeight="1">
      <c r="A427" s="245"/>
      <c r="B427" s="245"/>
      <c r="C427" s="246"/>
      <c r="D427" s="247"/>
      <c r="E427" s="247"/>
      <c r="F427" s="247"/>
      <c r="G427" s="247"/>
      <c r="H427" s="245"/>
      <c r="I427" s="247"/>
      <c r="J427" s="247"/>
      <c r="K427" s="247"/>
      <c r="L427" s="251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  <c r="AC427" s="251"/>
      <c r="AD427" s="251"/>
      <c r="AE427" s="247"/>
      <c r="AF427" s="247"/>
    </row>
    <row r="428" spans="1:32" ht="17.25" customHeight="1">
      <c r="A428" s="245"/>
      <c r="B428" s="245"/>
      <c r="C428" s="246"/>
      <c r="D428" s="247"/>
      <c r="E428" s="247"/>
      <c r="F428" s="247"/>
      <c r="G428" s="247"/>
      <c r="H428" s="245"/>
      <c r="I428" s="247"/>
      <c r="J428" s="247"/>
      <c r="K428" s="247"/>
      <c r="L428" s="251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  <c r="AC428" s="251"/>
      <c r="AD428" s="251"/>
      <c r="AE428" s="247"/>
      <c r="AF428" s="247"/>
    </row>
    <row r="429" spans="1:32" ht="17.25" customHeight="1">
      <c r="A429" s="245"/>
      <c r="B429" s="245"/>
      <c r="C429" s="246"/>
      <c r="D429" s="247"/>
      <c r="E429" s="247"/>
      <c r="F429" s="247"/>
      <c r="G429" s="247"/>
      <c r="H429" s="245"/>
      <c r="I429" s="247"/>
      <c r="J429" s="247"/>
      <c r="K429" s="247"/>
      <c r="L429" s="251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  <c r="AC429" s="251"/>
      <c r="AD429" s="251"/>
      <c r="AE429" s="247"/>
      <c r="AF429" s="247"/>
    </row>
    <row r="430" spans="1:32" ht="17.25" customHeight="1">
      <c r="A430" s="245"/>
      <c r="B430" s="245"/>
      <c r="C430" s="246"/>
      <c r="D430" s="247"/>
      <c r="E430" s="247"/>
      <c r="F430" s="247"/>
      <c r="G430" s="247"/>
      <c r="H430" s="245"/>
      <c r="I430" s="247"/>
      <c r="J430" s="247"/>
      <c r="K430" s="247"/>
      <c r="L430" s="251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  <c r="AC430" s="251"/>
      <c r="AD430" s="251"/>
      <c r="AE430" s="247"/>
      <c r="AF430" s="247"/>
    </row>
    <row r="431" spans="1:32" ht="17.25" customHeight="1">
      <c r="A431" s="245"/>
      <c r="B431" s="245"/>
      <c r="C431" s="246"/>
      <c r="D431" s="247"/>
      <c r="E431" s="247"/>
      <c r="F431" s="247"/>
      <c r="G431" s="247"/>
      <c r="H431" s="245"/>
      <c r="I431" s="247"/>
      <c r="J431" s="247"/>
      <c r="K431" s="247"/>
      <c r="L431" s="251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  <c r="AC431" s="251"/>
      <c r="AD431" s="251"/>
      <c r="AE431" s="247"/>
      <c r="AF431" s="247"/>
    </row>
    <row r="432" spans="1:32" ht="17.25" customHeight="1">
      <c r="A432" s="245"/>
      <c r="B432" s="245"/>
      <c r="C432" s="246"/>
      <c r="D432" s="247"/>
      <c r="E432" s="247"/>
      <c r="F432" s="247"/>
      <c r="G432" s="247"/>
      <c r="H432" s="245"/>
      <c r="I432" s="247"/>
      <c r="J432" s="247"/>
      <c r="K432" s="247"/>
      <c r="L432" s="251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  <c r="AA432" s="247"/>
      <c r="AB432" s="247"/>
      <c r="AC432" s="251"/>
      <c r="AD432" s="251"/>
      <c r="AE432" s="247"/>
      <c r="AF432" s="247"/>
    </row>
    <row r="433" spans="1:32" ht="17.25" customHeight="1">
      <c r="A433" s="245"/>
      <c r="B433" s="245"/>
      <c r="C433" s="246"/>
      <c r="D433" s="247"/>
      <c r="E433" s="247"/>
      <c r="F433" s="247"/>
      <c r="G433" s="247"/>
      <c r="H433" s="245"/>
      <c r="I433" s="247"/>
      <c r="J433" s="247"/>
      <c r="K433" s="247"/>
      <c r="L433" s="251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  <c r="AC433" s="251"/>
      <c r="AD433" s="251"/>
      <c r="AE433" s="247"/>
      <c r="AF433" s="247"/>
    </row>
    <row r="434" spans="1:32" ht="17.25" customHeight="1">
      <c r="A434" s="245"/>
      <c r="B434" s="245"/>
      <c r="C434" s="246"/>
      <c r="D434" s="247"/>
      <c r="E434" s="247"/>
      <c r="F434" s="247"/>
      <c r="G434" s="247"/>
      <c r="H434" s="245"/>
      <c r="I434" s="247"/>
      <c r="J434" s="247"/>
      <c r="K434" s="247"/>
      <c r="L434" s="251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  <c r="AA434" s="247"/>
      <c r="AB434" s="247"/>
      <c r="AC434" s="251"/>
      <c r="AD434" s="251"/>
      <c r="AE434" s="247"/>
      <c r="AF434" s="247"/>
    </row>
    <row r="435" spans="1:32" ht="17.25" customHeight="1">
      <c r="A435" s="245"/>
      <c r="B435" s="245"/>
      <c r="C435" s="246"/>
      <c r="D435" s="247"/>
      <c r="E435" s="247"/>
      <c r="F435" s="247"/>
      <c r="G435" s="247"/>
      <c r="H435" s="245"/>
      <c r="I435" s="247"/>
      <c r="J435" s="247"/>
      <c r="K435" s="247"/>
      <c r="L435" s="251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  <c r="AC435" s="251"/>
      <c r="AD435" s="251"/>
      <c r="AE435" s="247"/>
      <c r="AF435" s="247"/>
    </row>
    <row r="436" spans="1:32" ht="17.25" customHeight="1">
      <c r="A436" s="245"/>
      <c r="B436" s="245"/>
      <c r="C436" s="246"/>
      <c r="D436" s="247"/>
      <c r="E436" s="247"/>
      <c r="F436" s="247"/>
      <c r="G436" s="247"/>
      <c r="H436" s="245"/>
      <c r="I436" s="247"/>
      <c r="J436" s="247"/>
      <c r="K436" s="247"/>
      <c r="L436" s="251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  <c r="AA436" s="247"/>
      <c r="AB436" s="247"/>
      <c r="AC436" s="251"/>
      <c r="AD436" s="251"/>
      <c r="AE436" s="247"/>
      <c r="AF436" s="247"/>
    </row>
    <row r="437" spans="1:32" ht="17.25" customHeight="1">
      <c r="A437" s="245"/>
      <c r="B437" s="245"/>
      <c r="C437" s="246"/>
      <c r="D437" s="247"/>
      <c r="E437" s="247"/>
      <c r="F437" s="247"/>
      <c r="G437" s="247"/>
      <c r="H437" s="245"/>
      <c r="I437" s="247"/>
      <c r="J437" s="247"/>
      <c r="K437" s="247"/>
      <c r="L437" s="251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  <c r="AC437" s="251"/>
      <c r="AD437" s="251"/>
      <c r="AE437" s="247"/>
      <c r="AF437" s="247"/>
    </row>
    <row r="438" spans="1:32" ht="17.25" customHeight="1">
      <c r="A438" s="245"/>
      <c r="B438" s="245"/>
      <c r="C438" s="246"/>
      <c r="D438" s="247"/>
      <c r="E438" s="247"/>
      <c r="F438" s="247"/>
      <c r="G438" s="247"/>
      <c r="H438" s="245"/>
      <c r="I438" s="247"/>
      <c r="J438" s="247"/>
      <c r="K438" s="247"/>
      <c r="L438" s="251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  <c r="AC438" s="251"/>
      <c r="AD438" s="251"/>
      <c r="AE438" s="247"/>
      <c r="AF438" s="247"/>
    </row>
    <row r="439" spans="1:32" ht="17.25" customHeight="1">
      <c r="A439" s="245"/>
      <c r="B439" s="245"/>
      <c r="C439" s="246"/>
      <c r="D439" s="247"/>
      <c r="E439" s="247"/>
      <c r="F439" s="247"/>
      <c r="G439" s="247"/>
      <c r="H439" s="245"/>
      <c r="I439" s="247"/>
      <c r="J439" s="247"/>
      <c r="K439" s="247"/>
      <c r="L439" s="251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  <c r="AA439" s="247"/>
      <c r="AB439" s="247"/>
      <c r="AC439" s="251"/>
      <c r="AD439" s="251"/>
      <c r="AE439" s="247"/>
      <c r="AF439" s="247"/>
    </row>
    <row r="440" spans="1:32" ht="17.25" customHeight="1">
      <c r="A440" s="245"/>
      <c r="B440" s="245"/>
      <c r="C440" s="246"/>
      <c r="D440" s="247"/>
      <c r="E440" s="247"/>
      <c r="F440" s="247"/>
      <c r="G440" s="247"/>
      <c r="H440" s="245"/>
      <c r="I440" s="247"/>
      <c r="J440" s="247"/>
      <c r="K440" s="247"/>
      <c r="L440" s="251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  <c r="AC440" s="251"/>
      <c r="AD440" s="251"/>
      <c r="AE440" s="247"/>
      <c r="AF440" s="247"/>
    </row>
    <row r="441" spans="1:32" ht="17.25" customHeight="1">
      <c r="A441" s="245"/>
      <c r="B441" s="245"/>
      <c r="C441" s="246"/>
      <c r="D441" s="247"/>
      <c r="E441" s="247"/>
      <c r="F441" s="247"/>
      <c r="G441" s="247"/>
      <c r="H441" s="245"/>
      <c r="I441" s="247"/>
      <c r="J441" s="247"/>
      <c r="K441" s="247"/>
      <c r="L441" s="251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  <c r="AC441" s="251"/>
      <c r="AD441" s="251"/>
      <c r="AE441" s="247"/>
      <c r="AF441" s="247"/>
    </row>
    <row r="442" spans="1:32" ht="17.25" customHeight="1">
      <c r="A442" s="245"/>
      <c r="B442" s="245"/>
      <c r="C442" s="246"/>
      <c r="D442" s="247"/>
      <c r="E442" s="247"/>
      <c r="F442" s="247"/>
      <c r="G442" s="247"/>
      <c r="H442" s="245"/>
      <c r="I442" s="247"/>
      <c r="J442" s="247"/>
      <c r="K442" s="247"/>
      <c r="L442" s="251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47"/>
      <c r="AC442" s="251"/>
      <c r="AD442" s="251"/>
      <c r="AE442" s="247"/>
      <c r="AF442" s="247"/>
    </row>
    <row r="443" spans="1:32" ht="17.25" customHeight="1">
      <c r="A443" s="245"/>
      <c r="B443" s="245"/>
      <c r="C443" s="246"/>
      <c r="D443" s="247"/>
      <c r="E443" s="247"/>
      <c r="F443" s="247"/>
      <c r="G443" s="247"/>
      <c r="H443" s="245"/>
      <c r="I443" s="247"/>
      <c r="J443" s="247"/>
      <c r="K443" s="247"/>
      <c r="L443" s="251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  <c r="AA443" s="247"/>
      <c r="AB443" s="247"/>
      <c r="AC443" s="251"/>
      <c r="AD443" s="251"/>
      <c r="AE443" s="247"/>
      <c r="AF443" s="247"/>
    </row>
    <row r="444" spans="1:32" ht="17.25" customHeight="1">
      <c r="A444" s="245"/>
      <c r="B444" s="245"/>
      <c r="C444" s="246"/>
      <c r="D444" s="247"/>
      <c r="E444" s="247"/>
      <c r="F444" s="247"/>
      <c r="G444" s="247"/>
      <c r="H444" s="245"/>
      <c r="I444" s="247"/>
      <c r="J444" s="247"/>
      <c r="K444" s="247"/>
      <c r="L444" s="251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  <c r="AA444" s="247"/>
      <c r="AB444" s="247"/>
      <c r="AC444" s="251"/>
      <c r="AD444" s="251"/>
      <c r="AE444" s="247"/>
      <c r="AF444" s="247"/>
    </row>
    <row r="445" spans="1:32" ht="17.25" customHeight="1">
      <c r="A445" s="245"/>
      <c r="B445" s="245"/>
      <c r="C445" s="246"/>
      <c r="D445" s="247"/>
      <c r="E445" s="247"/>
      <c r="F445" s="247"/>
      <c r="G445" s="247"/>
      <c r="H445" s="245"/>
      <c r="I445" s="247"/>
      <c r="J445" s="247"/>
      <c r="K445" s="247"/>
      <c r="L445" s="251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  <c r="AA445" s="247"/>
      <c r="AB445" s="247"/>
      <c r="AC445" s="251"/>
      <c r="AD445" s="251"/>
      <c r="AE445" s="247"/>
      <c r="AF445" s="247"/>
    </row>
    <row r="446" spans="1:32" ht="17.25" customHeight="1">
      <c r="A446" s="245"/>
      <c r="B446" s="245"/>
      <c r="C446" s="246"/>
      <c r="D446" s="247"/>
      <c r="E446" s="247"/>
      <c r="F446" s="247"/>
      <c r="G446" s="247"/>
      <c r="H446" s="245"/>
      <c r="I446" s="247"/>
      <c r="J446" s="247"/>
      <c r="K446" s="247"/>
      <c r="L446" s="251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  <c r="AA446" s="247"/>
      <c r="AB446" s="247"/>
      <c r="AC446" s="251"/>
      <c r="AD446" s="251"/>
      <c r="AE446" s="247"/>
      <c r="AF446" s="247"/>
    </row>
    <row r="447" spans="1:32" ht="17.25" customHeight="1">
      <c r="A447" s="245"/>
      <c r="B447" s="245"/>
      <c r="C447" s="246"/>
      <c r="D447" s="247"/>
      <c r="E447" s="247"/>
      <c r="F447" s="247"/>
      <c r="G447" s="247"/>
      <c r="H447" s="245"/>
      <c r="I447" s="247"/>
      <c r="J447" s="247"/>
      <c r="K447" s="247"/>
      <c r="L447" s="251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  <c r="AA447" s="247"/>
      <c r="AB447" s="247"/>
      <c r="AC447" s="251"/>
      <c r="AD447" s="251"/>
      <c r="AE447" s="247"/>
      <c r="AF447" s="247"/>
    </row>
    <row r="448" spans="1:32" ht="17.25" customHeight="1">
      <c r="A448" s="245"/>
      <c r="B448" s="245"/>
      <c r="C448" s="246"/>
      <c r="D448" s="247"/>
      <c r="E448" s="247"/>
      <c r="F448" s="247"/>
      <c r="G448" s="247"/>
      <c r="H448" s="245"/>
      <c r="I448" s="247"/>
      <c r="J448" s="247"/>
      <c r="K448" s="247"/>
      <c r="L448" s="251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  <c r="AA448" s="247"/>
      <c r="AB448" s="247"/>
      <c r="AC448" s="251"/>
      <c r="AD448" s="251"/>
      <c r="AE448" s="247"/>
      <c r="AF448" s="247"/>
    </row>
    <row r="449" spans="1:32" ht="17.25" customHeight="1">
      <c r="A449" s="245"/>
      <c r="B449" s="245"/>
      <c r="C449" s="246"/>
      <c r="D449" s="247"/>
      <c r="E449" s="247"/>
      <c r="F449" s="247"/>
      <c r="G449" s="247"/>
      <c r="H449" s="245"/>
      <c r="I449" s="247"/>
      <c r="J449" s="247"/>
      <c r="K449" s="247"/>
      <c r="L449" s="251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  <c r="Z449" s="247"/>
      <c r="AA449" s="247"/>
      <c r="AB449" s="247"/>
      <c r="AC449" s="251"/>
      <c r="AD449" s="251"/>
      <c r="AE449" s="247"/>
      <c r="AF449" s="247"/>
    </row>
    <row r="450" spans="1:32" ht="17.25" customHeight="1">
      <c r="A450" s="245"/>
      <c r="B450" s="245"/>
      <c r="C450" s="246"/>
      <c r="D450" s="247"/>
      <c r="E450" s="247"/>
      <c r="F450" s="247"/>
      <c r="G450" s="247"/>
      <c r="H450" s="245"/>
      <c r="I450" s="247"/>
      <c r="J450" s="247"/>
      <c r="K450" s="247"/>
      <c r="L450" s="251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  <c r="AC450" s="251"/>
      <c r="AD450" s="251"/>
      <c r="AE450" s="247"/>
      <c r="AF450" s="247"/>
    </row>
    <row r="451" spans="1:32" ht="17.25" customHeight="1">
      <c r="A451" s="245"/>
      <c r="B451" s="245"/>
      <c r="C451" s="246"/>
      <c r="D451" s="247"/>
      <c r="E451" s="247"/>
      <c r="F451" s="247"/>
      <c r="G451" s="247"/>
      <c r="H451" s="245"/>
      <c r="I451" s="247"/>
      <c r="J451" s="247"/>
      <c r="K451" s="247"/>
      <c r="L451" s="251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  <c r="Z451" s="247"/>
      <c r="AA451" s="247"/>
      <c r="AB451" s="247"/>
      <c r="AC451" s="251"/>
      <c r="AD451" s="251"/>
      <c r="AE451" s="247"/>
      <c r="AF451" s="247"/>
    </row>
    <row r="452" spans="1:32" ht="17.25" customHeight="1">
      <c r="A452" s="245"/>
      <c r="B452" s="245"/>
      <c r="C452" s="246"/>
      <c r="D452" s="247"/>
      <c r="E452" s="247"/>
      <c r="F452" s="247"/>
      <c r="G452" s="247"/>
      <c r="H452" s="245"/>
      <c r="I452" s="247"/>
      <c r="J452" s="247"/>
      <c r="K452" s="247"/>
      <c r="L452" s="251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  <c r="AA452" s="247"/>
      <c r="AB452" s="247"/>
      <c r="AC452" s="251"/>
      <c r="AD452" s="251"/>
      <c r="AE452" s="247"/>
      <c r="AF452" s="247"/>
    </row>
    <row r="453" spans="1:32" ht="17.25" customHeight="1">
      <c r="A453" s="245"/>
      <c r="B453" s="245"/>
      <c r="C453" s="246"/>
      <c r="D453" s="247"/>
      <c r="E453" s="247"/>
      <c r="F453" s="247"/>
      <c r="G453" s="247"/>
      <c r="H453" s="245"/>
      <c r="I453" s="247"/>
      <c r="J453" s="247"/>
      <c r="K453" s="247"/>
      <c r="L453" s="251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  <c r="AA453" s="247"/>
      <c r="AB453" s="247"/>
      <c r="AC453" s="251"/>
      <c r="AD453" s="251"/>
      <c r="AE453" s="247"/>
      <c r="AF453" s="247"/>
    </row>
    <row r="454" spans="1:32" ht="17.25" customHeight="1">
      <c r="A454" s="245"/>
      <c r="B454" s="245"/>
      <c r="C454" s="246"/>
      <c r="D454" s="247"/>
      <c r="E454" s="247"/>
      <c r="F454" s="247"/>
      <c r="G454" s="247"/>
      <c r="H454" s="245"/>
      <c r="I454" s="247"/>
      <c r="J454" s="247"/>
      <c r="K454" s="247"/>
      <c r="L454" s="251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  <c r="Z454" s="247"/>
      <c r="AA454" s="247"/>
      <c r="AB454" s="247"/>
      <c r="AC454" s="251"/>
      <c r="AD454" s="251"/>
      <c r="AE454" s="247"/>
      <c r="AF454" s="247"/>
    </row>
    <row r="455" spans="1:32" ht="17.25" customHeight="1">
      <c r="A455" s="245"/>
      <c r="B455" s="245"/>
      <c r="C455" s="246"/>
      <c r="D455" s="247"/>
      <c r="E455" s="247"/>
      <c r="F455" s="247"/>
      <c r="G455" s="247"/>
      <c r="H455" s="245"/>
      <c r="I455" s="247"/>
      <c r="J455" s="247"/>
      <c r="K455" s="247"/>
      <c r="L455" s="251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  <c r="AA455" s="247"/>
      <c r="AB455" s="247"/>
      <c r="AC455" s="251"/>
      <c r="AD455" s="251"/>
      <c r="AE455" s="247"/>
      <c r="AF455" s="247"/>
    </row>
    <row r="456" spans="1:32" ht="17.25" customHeight="1">
      <c r="A456" s="245"/>
      <c r="B456" s="245"/>
      <c r="C456" s="246"/>
      <c r="D456" s="247"/>
      <c r="E456" s="247"/>
      <c r="F456" s="247"/>
      <c r="G456" s="247"/>
      <c r="H456" s="245"/>
      <c r="I456" s="247"/>
      <c r="J456" s="247"/>
      <c r="K456" s="247"/>
      <c r="L456" s="251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  <c r="AC456" s="251"/>
      <c r="AD456" s="251"/>
      <c r="AE456" s="247"/>
      <c r="AF456" s="247"/>
    </row>
    <row r="457" spans="1:32" ht="17.25" customHeight="1">
      <c r="A457" s="245"/>
      <c r="B457" s="245"/>
      <c r="C457" s="246"/>
      <c r="D457" s="247"/>
      <c r="E457" s="247"/>
      <c r="F457" s="247"/>
      <c r="G457" s="247"/>
      <c r="H457" s="245"/>
      <c r="I457" s="247"/>
      <c r="J457" s="247"/>
      <c r="K457" s="247"/>
      <c r="L457" s="251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  <c r="AA457" s="247"/>
      <c r="AB457" s="247"/>
      <c r="AC457" s="251"/>
      <c r="AD457" s="251"/>
      <c r="AE457" s="247"/>
      <c r="AF457" s="247"/>
    </row>
    <row r="458" spans="1:32" ht="17.25" customHeight="1">
      <c r="A458" s="245"/>
      <c r="B458" s="245"/>
      <c r="C458" s="246"/>
      <c r="D458" s="247"/>
      <c r="E458" s="247"/>
      <c r="F458" s="247"/>
      <c r="G458" s="247"/>
      <c r="H458" s="245"/>
      <c r="I458" s="247"/>
      <c r="J458" s="247"/>
      <c r="K458" s="247"/>
      <c r="L458" s="251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  <c r="AA458" s="247"/>
      <c r="AB458" s="247"/>
      <c r="AC458" s="251"/>
      <c r="AD458" s="251"/>
      <c r="AE458" s="247"/>
      <c r="AF458" s="247"/>
    </row>
    <row r="459" spans="1:32" ht="17.25" customHeight="1">
      <c r="A459" s="245"/>
      <c r="B459" s="245"/>
      <c r="C459" s="246"/>
      <c r="D459" s="247"/>
      <c r="E459" s="247"/>
      <c r="F459" s="247"/>
      <c r="G459" s="247"/>
      <c r="H459" s="245"/>
      <c r="I459" s="247"/>
      <c r="J459" s="247"/>
      <c r="K459" s="247"/>
      <c r="L459" s="251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  <c r="AC459" s="251"/>
      <c r="AD459" s="251"/>
      <c r="AE459" s="247"/>
      <c r="AF459" s="247"/>
    </row>
    <row r="460" spans="1:32" ht="17.25" customHeight="1">
      <c r="A460" s="245"/>
      <c r="B460" s="245"/>
      <c r="C460" s="246"/>
      <c r="D460" s="247"/>
      <c r="E460" s="247"/>
      <c r="F460" s="247"/>
      <c r="G460" s="247"/>
      <c r="H460" s="245"/>
      <c r="I460" s="247"/>
      <c r="J460" s="247"/>
      <c r="K460" s="247"/>
      <c r="L460" s="251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  <c r="AA460" s="247"/>
      <c r="AB460" s="247"/>
      <c r="AC460" s="251"/>
      <c r="AD460" s="251"/>
      <c r="AE460" s="247"/>
      <c r="AF460" s="247"/>
    </row>
    <row r="461" spans="1:32" ht="17.25" customHeight="1">
      <c r="A461" s="245"/>
      <c r="B461" s="245"/>
      <c r="C461" s="246"/>
      <c r="D461" s="247"/>
      <c r="E461" s="247"/>
      <c r="F461" s="247"/>
      <c r="G461" s="247"/>
      <c r="H461" s="245"/>
      <c r="I461" s="247"/>
      <c r="J461" s="247"/>
      <c r="K461" s="247"/>
      <c r="L461" s="251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  <c r="AA461" s="247"/>
      <c r="AB461" s="247"/>
      <c r="AC461" s="251"/>
      <c r="AD461" s="251"/>
      <c r="AE461" s="247"/>
      <c r="AF461" s="247"/>
    </row>
    <row r="462" spans="1:32" ht="17.25" customHeight="1">
      <c r="A462" s="245"/>
      <c r="B462" s="245"/>
      <c r="C462" s="246"/>
      <c r="D462" s="247"/>
      <c r="E462" s="247"/>
      <c r="F462" s="247"/>
      <c r="G462" s="247"/>
      <c r="H462" s="245"/>
      <c r="I462" s="247"/>
      <c r="J462" s="247"/>
      <c r="K462" s="247"/>
      <c r="L462" s="251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  <c r="Z462" s="247"/>
      <c r="AA462" s="247"/>
      <c r="AB462" s="247"/>
      <c r="AC462" s="251"/>
      <c r="AD462" s="251"/>
      <c r="AE462" s="247"/>
      <c r="AF462" s="247"/>
    </row>
    <row r="463" spans="1:32" ht="17.25" customHeight="1">
      <c r="A463" s="245"/>
      <c r="B463" s="245"/>
      <c r="C463" s="246"/>
      <c r="D463" s="247"/>
      <c r="E463" s="247"/>
      <c r="F463" s="247"/>
      <c r="G463" s="247"/>
      <c r="H463" s="245"/>
      <c r="I463" s="247"/>
      <c r="J463" s="247"/>
      <c r="K463" s="247"/>
      <c r="L463" s="251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  <c r="AC463" s="251"/>
      <c r="AD463" s="251"/>
      <c r="AE463" s="247"/>
      <c r="AF463" s="247"/>
    </row>
    <row r="464" spans="1:32" ht="17.25" customHeight="1">
      <c r="A464" s="245"/>
      <c r="B464" s="245"/>
      <c r="C464" s="246"/>
      <c r="D464" s="247"/>
      <c r="E464" s="247"/>
      <c r="F464" s="247"/>
      <c r="G464" s="247"/>
      <c r="H464" s="245"/>
      <c r="I464" s="247"/>
      <c r="J464" s="247"/>
      <c r="K464" s="247"/>
      <c r="L464" s="251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  <c r="AC464" s="251"/>
      <c r="AD464" s="251"/>
      <c r="AE464" s="247"/>
      <c r="AF464" s="247"/>
    </row>
    <row r="465" spans="1:32" ht="17.25" customHeight="1">
      <c r="A465" s="245"/>
      <c r="B465" s="245"/>
      <c r="C465" s="246"/>
      <c r="D465" s="247"/>
      <c r="E465" s="247"/>
      <c r="F465" s="247"/>
      <c r="G465" s="247"/>
      <c r="H465" s="245"/>
      <c r="I465" s="247"/>
      <c r="J465" s="247"/>
      <c r="K465" s="247"/>
      <c r="L465" s="251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  <c r="AA465" s="247"/>
      <c r="AB465" s="247"/>
      <c r="AC465" s="251"/>
      <c r="AD465" s="251"/>
      <c r="AE465" s="247"/>
      <c r="AF465" s="247"/>
    </row>
    <row r="466" spans="1:32" ht="17.25" customHeight="1">
      <c r="A466" s="245"/>
      <c r="B466" s="245"/>
      <c r="C466" s="246"/>
      <c r="D466" s="247"/>
      <c r="E466" s="247"/>
      <c r="F466" s="247"/>
      <c r="G466" s="247"/>
      <c r="H466" s="245"/>
      <c r="I466" s="247"/>
      <c r="J466" s="247"/>
      <c r="K466" s="247"/>
      <c r="L466" s="251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  <c r="AC466" s="251"/>
      <c r="AD466" s="251"/>
      <c r="AE466" s="247"/>
      <c r="AF466" s="247"/>
    </row>
    <row r="467" spans="1:32" ht="17.25" customHeight="1">
      <c r="A467" s="245"/>
      <c r="B467" s="245"/>
      <c r="C467" s="246"/>
      <c r="D467" s="247"/>
      <c r="E467" s="247"/>
      <c r="F467" s="247"/>
      <c r="G467" s="247"/>
      <c r="H467" s="245"/>
      <c r="I467" s="247"/>
      <c r="J467" s="247"/>
      <c r="K467" s="247"/>
      <c r="L467" s="251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  <c r="Z467" s="247"/>
      <c r="AA467" s="247"/>
      <c r="AB467" s="247"/>
      <c r="AC467" s="251"/>
      <c r="AD467" s="251"/>
      <c r="AE467" s="247"/>
      <c r="AF467" s="247"/>
    </row>
    <row r="468" spans="1:32" ht="17.25" customHeight="1">
      <c r="A468" s="245"/>
      <c r="B468" s="245"/>
      <c r="C468" s="246"/>
      <c r="D468" s="247"/>
      <c r="E468" s="247"/>
      <c r="F468" s="247"/>
      <c r="G468" s="247"/>
      <c r="H468" s="245"/>
      <c r="I468" s="247"/>
      <c r="J468" s="247"/>
      <c r="K468" s="247"/>
      <c r="L468" s="251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  <c r="Z468" s="247"/>
      <c r="AA468" s="247"/>
      <c r="AB468" s="247"/>
      <c r="AC468" s="251"/>
      <c r="AD468" s="251"/>
      <c r="AE468" s="247"/>
      <c r="AF468" s="247"/>
    </row>
    <row r="469" spans="1:32" ht="17.25" customHeight="1">
      <c r="A469" s="245"/>
      <c r="B469" s="245"/>
      <c r="C469" s="246"/>
      <c r="D469" s="247"/>
      <c r="E469" s="247"/>
      <c r="F469" s="247"/>
      <c r="G469" s="247"/>
      <c r="H469" s="245"/>
      <c r="I469" s="247"/>
      <c r="J469" s="247"/>
      <c r="K469" s="247"/>
      <c r="L469" s="251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  <c r="AA469" s="247"/>
      <c r="AB469" s="247"/>
      <c r="AC469" s="251"/>
      <c r="AD469" s="251"/>
      <c r="AE469" s="247"/>
      <c r="AF469" s="247"/>
    </row>
    <row r="470" spans="1:32" ht="17.25" customHeight="1">
      <c r="A470" s="245"/>
      <c r="B470" s="245"/>
      <c r="C470" s="246"/>
      <c r="D470" s="247"/>
      <c r="E470" s="247"/>
      <c r="F470" s="247"/>
      <c r="G470" s="247"/>
      <c r="H470" s="245"/>
      <c r="I470" s="247"/>
      <c r="J470" s="247"/>
      <c r="K470" s="247"/>
      <c r="L470" s="251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  <c r="Z470" s="247"/>
      <c r="AA470" s="247"/>
      <c r="AB470" s="247"/>
      <c r="AC470" s="251"/>
      <c r="AD470" s="251"/>
      <c r="AE470" s="247"/>
      <c r="AF470" s="247"/>
    </row>
    <row r="471" spans="1:32" ht="17.25" customHeight="1">
      <c r="A471" s="245"/>
      <c r="B471" s="245"/>
      <c r="C471" s="246"/>
      <c r="D471" s="247"/>
      <c r="E471" s="247"/>
      <c r="F471" s="247"/>
      <c r="G471" s="247"/>
      <c r="H471" s="245"/>
      <c r="I471" s="247"/>
      <c r="J471" s="247"/>
      <c r="K471" s="247"/>
      <c r="L471" s="251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  <c r="Z471" s="247"/>
      <c r="AA471" s="247"/>
      <c r="AB471" s="247"/>
      <c r="AC471" s="251"/>
      <c r="AD471" s="251"/>
      <c r="AE471" s="247"/>
      <c r="AF471" s="247"/>
    </row>
    <row r="472" spans="1:32" ht="17.25" customHeight="1">
      <c r="A472" s="245"/>
      <c r="B472" s="245"/>
      <c r="C472" s="246"/>
      <c r="D472" s="247"/>
      <c r="E472" s="247"/>
      <c r="F472" s="247"/>
      <c r="G472" s="247"/>
      <c r="H472" s="245"/>
      <c r="I472" s="247"/>
      <c r="J472" s="247"/>
      <c r="K472" s="247"/>
      <c r="L472" s="251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  <c r="AA472" s="247"/>
      <c r="AB472" s="247"/>
      <c r="AC472" s="251"/>
      <c r="AD472" s="251"/>
      <c r="AE472" s="247"/>
      <c r="AF472" s="247"/>
    </row>
    <row r="473" spans="1:32" ht="17.25" customHeight="1">
      <c r="A473" s="245"/>
      <c r="B473" s="245"/>
      <c r="C473" s="246"/>
      <c r="D473" s="247"/>
      <c r="E473" s="247"/>
      <c r="F473" s="247"/>
      <c r="G473" s="247"/>
      <c r="H473" s="245"/>
      <c r="I473" s="247"/>
      <c r="J473" s="247"/>
      <c r="K473" s="247"/>
      <c r="L473" s="251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  <c r="AA473" s="247"/>
      <c r="AB473" s="247"/>
      <c r="AC473" s="251"/>
      <c r="AD473" s="251"/>
      <c r="AE473" s="247"/>
      <c r="AF473" s="247"/>
    </row>
    <row r="474" spans="1:32" ht="17.25" customHeight="1">
      <c r="A474" s="245"/>
      <c r="B474" s="245"/>
      <c r="C474" s="246"/>
      <c r="D474" s="247"/>
      <c r="E474" s="247"/>
      <c r="F474" s="247"/>
      <c r="G474" s="247"/>
      <c r="H474" s="245"/>
      <c r="I474" s="247"/>
      <c r="J474" s="247"/>
      <c r="K474" s="247"/>
      <c r="L474" s="251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  <c r="AA474" s="247"/>
      <c r="AB474" s="247"/>
      <c r="AC474" s="251"/>
      <c r="AD474" s="251"/>
      <c r="AE474" s="247"/>
      <c r="AF474" s="247"/>
    </row>
    <row r="475" spans="1:32" ht="17.25" customHeight="1">
      <c r="A475" s="245"/>
      <c r="B475" s="245"/>
      <c r="C475" s="246"/>
      <c r="D475" s="247"/>
      <c r="E475" s="247"/>
      <c r="F475" s="247"/>
      <c r="G475" s="247"/>
      <c r="H475" s="245"/>
      <c r="I475" s="247"/>
      <c r="J475" s="247"/>
      <c r="K475" s="247"/>
      <c r="L475" s="251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  <c r="AA475" s="247"/>
      <c r="AB475" s="247"/>
      <c r="AC475" s="251"/>
      <c r="AD475" s="251"/>
      <c r="AE475" s="247"/>
      <c r="AF475" s="247"/>
    </row>
    <row r="476" spans="1:32" ht="17.25" customHeight="1">
      <c r="A476" s="245"/>
      <c r="B476" s="245"/>
      <c r="C476" s="246"/>
      <c r="D476" s="247"/>
      <c r="E476" s="247"/>
      <c r="F476" s="247"/>
      <c r="G476" s="247"/>
      <c r="H476" s="245"/>
      <c r="I476" s="247"/>
      <c r="J476" s="247"/>
      <c r="K476" s="247"/>
      <c r="L476" s="251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  <c r="AA476" s="247"/>
      <c r="AB476" s="247"/>
      <c r="AC476" s="251"/>
      <c r="AD476" s="251"/>
      <c r="AE476" s="247"/>
      <c r="AF476" s="247"/>
    </row>
    <row r="477" spans="1:32" ht="17.25" customHeight="1">
      <c r="A477" s="245"/>
      <c r="B477" s="245"/>
      <c r="C477" s="246"/>
      <c r="D477" s="247"/>
      <c r="E477" s="247"/>
      <c r="F477" s="247"/>
      <c r="G477" s="247"/>
      <c r="H477" s="245"/>
      <c r="I477" s="247"/>
      <c r="J477" s="247"/>
      <c r="K477" s="247"/>
      <c r="L477" s="251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  <c r="AA477" s="247"/>
      <c r="AB477" s="247"/>
      <c r="AC477" s="251"/>
      <c r="AD477" s="251"/>
      <c r="AE477" s="247"/>
      <c r="AF477" s="247"/>
    </row>
    <row r="478" spans="1:32" ht="17.25" customHeight="1">
      <c r="A478" s="245"/>
      <c r="B478" s="245"/>
      <c r="C478" s="246"/>
      <c r="D478" s="247"/>
      <c r="E478" s="247"/>
      <c r="F478" s="247"/>
      <c r="G478" s="247"/>
      <c r="H478" s="245"/>
      <c r="I478" s="247"/>
      <c r="J478" s="247"/>
      <c r="K478" s="247"/>
      <c r="L478" s="251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  <c r="Z478" s="247"/>
      <c r="AA478" s="247"/>
      <c r="AB478" s="247"/>
      <c r="AC478" s="251"/>
      <c r="AD478" s="251"/>
      <c r="AE478" s="247"/>
      <c r="AF478" s="247"/>
    </row>
    <row r="479" spans="1:32" ht="17.25" customHeight="1">
      <c r="A479" s="245"/>
      <c r="B479" s="245"/>
      <c r="C479" s="246"/>
      <c r="D479" s="247"/>
      <c r="E479" s="247"/>
      <c r="F479" s="247"/>
      <c r="G479" s="247"/>
      <c r="H479" s="245"/>
      <c r="I479" s="247"/>
      <c r="J479" s="247"/>
      <c r="K479" s="247"/>
      <c r="L479" s="251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  <c r="AA479" s="247"/>
      <c r="AB479" s="247"/>
      <c r="AC479" s="251"/>
      <c r="AD479" s="251"/>
      <c r="AE479" s="247"/>
      <c r="AF479" s="247"/>
    </row>
    <row r="480" spans="1:32" ht="17.25" customHeight="1">
      <c r="A480" s="245"/>
      <c r="B480" s="245"/>
      <c r="C480" s="246"/>
      <c r="D480" s="247"/>
      <c r="E480" s="247"/>
      <c r="F480" s="247"/>
      <c r="G480" s="247"/>
      <c r="H480" s="245"/>
      <c r="I480" s="247"/>
      <c r="J480" s="247"/>
      <c r="K480" s="247"/>
      <c r="L480" s="251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  <c r="Z480" s="247"/>
      <c r="AA480" s="247"/>
      <c r="AB480" s="247"/>
      <c r="AC480" s="251"/>
      <c r="AD480" s="251"/>
      <c r="AE480" s="247"/>
      <c r="AF480" s="247"/>
    </row>
    <row r="481" spans="1:32" ht="17.25" customHeight="1">
      <c r="A481" s="245"/>
      <c r="B481" s="245"/>
      <c r="C481" s="246"/>
      <c r="D481" s="247"/>
      <c r="E481" s="247"/>
      <c r="F481" s="247"/>
      <c r="G481" s="247"/>
      <c r="H481" s="245"/>
      <c r="I481" s="247"/>
      <c r="J481" s="247"/>
      <c r="K481" s="247"/>
      <c r="L481" s="251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  <c r="AA481" s="247"/>
      <c r="AB481" s="247"/>
      <c r="AC481" s="251"/>
      <c r="AD481" s="251"/>
      <c r="AE481" s="247"/>
      <c r="AF481" s="247"/>
    </row>
    <row r="482" spans="1:32" ht="17.25" customHeight="1">
      <c r="A482" s="245"/>
      <c r="B482" s="245"/>
      <c r="C482" s="246"/>
      <c r="D482" s="247"/>
      <c r="E482" s="247"/>
      <c r="F482" s="247"/>
      <c r="G482" s="247"/>
      <c r="H482" s="245"/>
      <c r="I482" s="247"/>
      <c r="J482" s="247"/>
      <c r="K482" s="247"/>
      <c r="L482" s="251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  <c r="Z482" s="247"/>
      <c r="AA482" s="247"/>
      <c r="AB482" s="247"/>
      <c r="AC482" s="251"/>
      <c r="AD482" s="251"/>
      <c r="AE482" s="247"/>
      <c r="AF482" s="247"/>
    </row>
    <row r="483" spans="1:32" ht="17.25" customHeight="1">
      <c r="A483" s="245"/>
      <c r="B483" s="245"/>
      <c r="C483" s="246"/>
      <c r="D483" s="247"/>
      <c r="E483" s="247"/>
      <c r="F483" s="247"/>
      <c r="G483" s="247"/>
      <c r="H483" s="245"/>
      <c r="I483" s="247"/>
      <c r="J483" s="247"/>
      <c r="K483" s="247"/>
      <c r="L483" s="251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  <c r="AA483" s="247"/>
      <c r="AB483" s="247"/>
      <c r="AC483" s="251"/>
      <c r="AD483" s="251"/>
      <c r="AE483" s="247"/>
      <c r="AF483" s="247"/>
    </row>
    <row r="484" spans="1:32" ht="17.25" customHeight="1">
      <c r="A484" s="245"/>
      <c r="B484" s="245"/>
      <c r="C484" s="246"/>
      <c r="D484" s="247"/>
      <c r="E484" s="247"/>
      <c r="F484" s="247"/>
      <c r="G484" s="247"/>
      <c r="H484" s="245"/>
      <c r="I484" s="247"/>
      <c r="J484" s="247"/>
      <c r="K484" s="247"/>
      <c r="L484" s="251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  <c r="Z484" s="247"/>
      <c r="AA484" s="247"/>
      <c r="AB484" s="247"/>
      <c r="AC484" s="251"/>
      <c r="AD484" s="251"/>
      <c r="AE484" s="247"/>
      <c r="AF484" s="247"/>
    </row>
    <row r="485" spans="1:32" ht="17.25" customHeight="1">
      <c r="A485" s="245"/>
      <c r="B485" s="245"/>
      <c r="C485" s="246"/>
      <c r="D485" s="247"/>
      <c r="E485" s="247"/>
      <c r="F485" s="247"/>
      <c r="G485" s="247"/>
      <c r="H485" s="245"/>
      <c r="I485" s="247"/>
      <c r="J485" s="247"/>
      <c r="K485" s="247"/>
      <c r="L485" s="251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  <c r="Z485" s="247"/>
      <c r="AA485" s="247"/>
      <c r="AB485" s="247"/>
      <c r="AC485" s="251"/>
      <c r="AD485" s="251"/>
      <c r="AE485" s="247"/>
      <c r="AF485" s="247"/>
    </row>
    <row r="486" spans="1:32" ht="17.25" customHeight="1">
      <c r="A486" s="245"/>
      <c r="B486" s="245"/>
      <c r="C486" s="246"/>
      <c r="D486" s="247"/>
      <c r="E486" s="247"/>
      <c r="F486" s="247"/>
      <c r="G486" s="247"/>
      <c r="H486" s="245"/>
      <c r="I486" s="247"/>
      <c r="J486" s="247"/>
      <c r="K486" s="247"/>
      <c r="L486" s="251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  <c r="AA486" s="247"/>
      <c r="AB486" s="247"/>
      <c r="AC486" s="251"/>
      <c r="AD486" s="251"/>
      <c r="AE486" s="247"/>
      <c r="AF486" s="247"/>
    </row>
    <row r="487" spans="1:32" ht="17.25" customHeight="1">
      <c r="A487" s="245"/>
      <c r="B487" s="245"/>
      <c r="C487" s="246"/>
      <c r="D487" s="247"/>
      <c r="E487" s="247"/>
      <c r="F487" s="247"/>
      <c r="G487" s="247"/>
      <c r="H487" s="245"/>
      <c r="I487" s="247"/>
      <c r="J487" s="247"/>
      <c r="K487" s="247"/>
      <c r="L487" s="251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  <c r="AA487" s="247"/>
      <c r="AB487" s="247"/>
      <c r="AC487" s="251"/>
      <c r="AD487" s="251"/>
      <c r="AE487" s="247"/>
      <c r="AF487" s="247"/>
    </row>
    <row r="488" spans="1:32" ht="17.25" customHeight="1">
      <c r="A488" s="245"/>
      <c r="B488" s="245"/>
      <c r="C488" s="246"/>
      <c r="D488" s="247"/>
      <c r="E488" s="247"/>
      <c r="F488" s="247"/>
      <c r="G488" s="247"/>
      <c r="H488" s="245"/>
      <c r="I488" s="247"/>
      <c r="J488" s="247"/>
      <c r="K488" s="247"/>
      <c r="L488" s="251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  <c r="Z488" s="247"/>
      <c r="AA488" s="247"/>
      <c r="AB488" s="247"/>
      <c r="AC488" s="251"/>
      <c r="AD488" s="251"/>
      <c r="AE488" s="247"/>
      <c r="AF488" s="247"/>
    </row>
    <row r="489" spans="1:32" ht="17.25" customHeight="1">
      <c r="A489" s="245"/>
      <c r="B489" s="245"/>
      <c r="C489" s="246"/>
      <c r="D489" s="247"/>
      <c r="E489" s="247"/>
      <c r="F489" s="247"/>
      <c r="G489" s="247"/>
      <c r="H489" s="245"/>
      <c r="I489" s="247"/>
      <c r="J489" s="247"/>
      <c r="K489" s="247"/>
      <c r="L489" s="251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  <c r="Z489" s="247"/>
      <c r="AA489" s="247"/>
      <c r="AB489" s="247"/>
      <c r="AC489" s="251"/>
      <c r="AD489" s="251"/>
      <c r="AE489" s="247"/>
      <c r="AF489" s="247"/>
    </row>
    <row r="490" spans="1:32" ht="17.25" customHeight="1">
      <c r="A490" s="245"/>
      <c r="B490" s="245"/>
      <c r="C490" s="246"/>
      <c r="D490" s="247"/>
      <c r="E490" s="247"/>
      <c r="F490" s="247"/>
      <c r="G490" s="247"/>
      <c r="H490" s="245"/>
      <c r="I490" s="247"/>
      <c r="J490" s="247"/>
      <c r="K490" s="247"/>
      <c r="L490" s="251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  <c r="Z490" s="247"/>
      <c r="AA490" s="247"/>
      <c r="AB490" s="247"/>
      <c r="AC490" s="251"/>
      <c r="AD490" s="251"/>
      <c r="AE490" s="247"/>
      <c r="AF490" s="247"/>
    </row>
    <row r="491" spans="1:32" ht="17.25" customHeight="1">
      <c r="A491" s="245"/>
      <c r="B491" s="245"/>
      <c r="C491" s="246"/>
      <c r="D491" s="247"/>
      <c r="E491" s="247"/>
      <c r="F491" s="247"/>
      <c r="G491" s="247"/>
      <c r="H491" s="245"/>
      <c r="I491" s="247"/>
      <c r="J491" s="247"/>
      <c r="K491" s="247"/>
      <c r="L491" s="251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  <c r="Z491" s="247"/>
      <c r="AA491" s="247"/>
      <c r="AB491" s="247"/>
      <c r="AC491" s="251"/>
      <c r="AD491" s="251"/>
      <c r="AE491" s="247"/>
      <c r="AF491" s="247"/>
    </row>
    <row r="492" spans="1:32" ht="17.25" customHeight="1">
      <c r="A492" s="245"/>
      <c r="B492" s="245"/>
      <c r="C492" s="246"/>
      <c r="D492" s="247"/>
      <c r="E492" s="247"/>
      <c r="F492" s="247"/>
      <c r="G492" s="247"/>
      <c r="H492" s="245"/>
      <c r="I492" s="247"/>
      <c r="J492" s="247"/>
      <c r="K492" s="247"/>
      <c r="L492" s="251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  <c r="Z492" s="247"/>
      <c r="AA492" s="247"/>
      <c r="AB492" s="247"/>
      <c r="AC492" s="251"/>
      <c r="AD492" s="251"/>
      <c r="AE492" s="247"/>
      <c r="AF492" s="247"/>
    </row>
    <row r="493" spans="1:32" ht="17.25" customHeight="1">
      <c r="A493" s="245"/>
      <c r="B493" s="245"/>
      <c r="C493" s="246"/>
      <c r="D493" s="247"/>
      <c r="E493" s="247"/>
      <c r="F493" s="247"/>
      <c r="G493" s="247"/>
      <c r="H493" s="245"/>
      <c r="I493" s="247"/>
      <c r="J493" s="247"/>
      <c r="K493" s="247"/>
      <c r="L493" s="251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  <c r="Z493" s="247"/>
      <c r="AA493" s="247"/>
      <c r="AB493" s="247"/>
      <c r="AC493" s="251"/>
      <c r="AD493" s="251"/>
      <c r="AE493" s="247"/>
      <c r="AF493" s="247"/>
    </row>
    <row r="494" spans="1:32" ht="17.25" customHeight="1">
      <c r="A494" s="245"/>
      <c r="B494" s="245"/>
      <c r="C494" s="246"/>
      <c r="D494" s="247"/>
      <c r="E494" s="247"/>
      <c r="F494" s="247"/>
      <c r="G494" s="247"/>
      <c r="H494" s="245"/>
      <c r="I494" s="247"/>
      <c r="J494" s="247"/>
      <c r="K494" s="247"/>
      <c r="L494" s="251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  <c r="AA494" s="247"/>
      <c r="AB494" s="247"/>
      <c r="AC494" s="251"/>
      <c r="AD494" s="251"/>
      <c r="AE494" s="247"/>
      <c r="AF494" s="247"/>
    </row>
    <row r="495" spans="1:32" ht="17.25" customHeight="1">
      <c r="A495" s="245"/>
      <c r="B495" s="245"/>
      <c r="C495" s="246"/>
      <c r="D495" s="247"/>
      <c r="E495" s="247"/>
      <c r="F495" s="247"/>
      <c r="G495" s="247"/>
      <c r="H495" s="245"/>
      <c r="I495" s="247"/>
      <c r="J495" s="247"/>
      <c r="K495" s="247"/>
      <c r="L495" s="251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  <c r="AA495" s="247"/>
      <c r="AB495" s="247"/>
      <c r="AC495" s="251"/>
      <c r="AD495" s="251"/>
      <c r="AE495" s="247"/>
      <c r="AF495" s="247"/>
    </row>
    <row r="496" spans="1:32" ht="17.25" customHeight="1">
      <c r="A496" s="245"/>
      <c r="B496" s="245"/>
      <c r="C496" s="246"/>
      <c r="D496" s="247"/>
      <c r="E496" s="247"/>
      <c r="F496" s="247"/>
      <c r="G496" s="247"/>
      <c r="H496" s="245"/>
      <c r="I496" s="247"/>
      <c r="J496" s="247"/>
      <c r="K496" s="247"/>
      <c r="L496" s="251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  <c r="AA496" s="247"/>
      <c r="AB496" s="247"/>
      <c r="AC496" s="251"/>
      <c r="AD496" s="251"/>
      <c r="AE496" s="247"/>
      <c r="AF496" s="247"/>
    </row>
    <row r="497" spans="1:32" ht="17.25" customHeight="1">
      <c r="A497" s="245"/>
      <c r="B497" s="245"/>
      <c r="C497" s="246"/>
      <c r="D497" s="247"/>
      <c r="E497" s="247"/>
      <c r="F497" s="247"/>
      <c r="G497" s="247"/>
      <c r="H497" s="245"/>
      <c r="I497" s="247"/>
      <c r="J497" s="247"/>
      <c r="K497" s="247"/>
      <c r="L497" s="251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  <c r="AA497" s="247"/>
      <c r="AB497" s="247"/>
      <c r="AC497" s="251"/>
      <c r="AD497" s="251"/>
      <c r="AE497" s="247"/>
      <c r="AF497" s="247"/>
    </row>
    <row r="498" spans="1:32" ht="17.25" customHeight="1">
      <c r="A498" s="245"/>
      <c r="B498" s="245"/>
      <c r="C498" s="246"/>
      <c r="D498" s="247"/>
      <c r="E498" s="247"/>
      <c r="F498" s="247"/>
      <c r="G498" s="247"/>
      <c r="H498" s="245"/>
      <c r="I498" s="247"/>
      <c r="J498" s="247"/>
      <c r="K498" s="247"/>
      <c r="L498" s="251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  <c r="AC498" s="251"/>
      <c r="AD498" s="251"/>
      <c r="AE498" s="247"/>
      <c r="AF498" s="247"/>
    </row>
    <row r="499" spans="1:32" ht="17.25" customHeight="1">
      <c r="A499" s="245"/>
      <c r="B499" s="245"/>
      <c r="C499" s="246"/>
      <c r="D499" s="247"/>
      <c r="E499" s="247"/>
      <c r="F499" s="247"/>
      <c r="G499" s="247"/>
      <c r="H499" s="245"/>
      <c r="I499" s="247"/>
      <c r="J499" s="247"/>
      <c r="K499" s="247"/>
      <c r="L499" s="251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  <c r="AA499" s="247"/>
      <c r="AB499" s="247"/>
      <c r="AC499" s="251"/>
      <c r="AD499" s="251"/>
      <c r="AE499" s="247"/>
      <c r="AF499" s="247"/>
    </row>
    <row r="500" spans="1:32" ht="17.25" customHeight="1">
      <c r="A500" s="245"/>
      <c r="B500" s="245"/>
      <c r="C500" s="246"/>
      <c r="D500" s="247"/>
      <c r="E500" s="247"/>
      <c r="F500" s="247"/>
      <c r="G500" s="247"/>
      <c r="H500" s="245"/>
      <c r="I500" s="247"/>
      <c r="J500" s="247"/>
      <c r="K500" s="247"/>
      <c r="L500" s="251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  <c r="AA500" s="247"/>
      <c r="AB500" s="247"/>
      <c r="AC500" s="251"/>
      <c r="AD500" s="251"/>
      <c r="AE500" s="247"/>
      <c r="AF500" s="247"/>
    </row>
    <row r="501" spans="1:32" ht="17.25" customHeight="1">
      <c r="A501" s="245"/>
      <c r="B501" s="245"/>
      <c r="C501" s="246"/>
      <c r="D501" s="247"/>
      <c r="E501" s="247"/>
      <c r="F501" s="247"/>
      <c r="G501" s="247"/>
      <c r="H501" s="245"/>
      <c r="I501" s="247"/>
      <c r="J501" s="247"/>
      <c r="K501" s="247"/>
      <c r="L501" s="251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  <c r="AC501" s="251"/>
      <c r="AD501" s="251"/>
      <c r="AE501" s="247"/>
      <c r="AF501" s="247"/>
    </row>
    <row r="502" spans="1:32" ht="17.25" customHeight="1">
      <c r="A502" s="245"/>
      <c r="B502" s="245"/>
      <c r="C502" s="246"/>
      <c r="D502" s="247"/>
      <c r="E502" s="247"/>
      <c r="F502" s="247"/>
      <c r="G502" s="247"/>
      <c r="H502" s="245"/>
      <c r="I502" s="247"/>
      <c r="J502" s="247"/>
      <c r="K502" s="247"/>
      <c r="L502" s="251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  <c r="AC502" s="251"/>
      <c r="AD502" s="251"/>
      <c r="AE502" s="247"/>
      <c r="AF502" s="247"/>
    </row>
    <row r="503" spans="1:32" ht="17.25" customHeight="1">
      <c r="A503" s="245"/>
      <c r="B503" s="245"/>
      <c r="C503" s="246"/>
      <c r="D503" s="247"/>
      <c r="E503" s="247"/>
      <c r="F503" s="247"/>
      <c r="G503" s="247"/>
      <c r="H503" s="245"/>
      <c r="I503" s="247"/>
      <c r="J503" s="247"/>
      <c r="K503" s="247"/>
      <c r="L503" s="251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  <c r="AC503" s="251"/>
      <c r="AD503" s="251"/>
      <c r="AE503" s="247"/>
      <c r="AF503" s="247"/>
    </row>
    <row r="504" spans="1:32" ht="17.25" customHeight="1">
      <c r="A504" s="245"/>
      <c r="B504" s="245"/>
      <c r="C504" s="246"/>
      <c r="D504" s="247"/>
      <c r="E504" s="247"/>
      <c r="F504" s="247"/>
      <c r="G504" s="247"/>
      <c r="H504" s="245"/>
      <c r="I504" s="247"/>
      <c r="J504" s="247"/>
      <c r="K504" s="247"/>
      <c r="L504" s="251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  <c r="AC504" s="251"/>
      <c r="AD504" s="251"/>
      <c r="AE504" s="247"/>
      <c r="AF504" s="247"/>
    </row>
    <row r="505" spans="1:32" ht="17.25" customHeight="1">
      <c r="A505" s="245"/>
      <c r="B505" s="245"/>
      <c r="C505" s="246"/>
      <c r="D505" s="247"/>
      <c r="E505" s="247"/>
      <c r="F505" s="247"/>
      <c r="G505" s="247"/>
      <c r="H505" s="245"/>
      <c r="I505" s="247"/>
      <c r="J505" s="247"/>
      <c r="K505" s="247"/>
      <c r="L505" s="251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  <c r="AC505" s="251"/>
      <c r="AD505" s="251"/>
      <c r="AE505" s="247"/>
      <c r="AF505" s="247"/>
    </row>
    <row r="506" spans="1:32" ht="17.25" customHeight="1">
      <c r="A506" s="245"/>
      <c r="B506" s="245"/>
      <c r="C506" s="246"/>
      <c r="D506" s="247"/>
      <c r="E506" s="247"/>
      <c r="F506" s="247"/>
      <c r="G506" s="247"/>
      <c r="H506" s="245"/>
      <c r="I506" s="247"/>
      <c r="J506" s="247"/>
      <c r="K506" s="247"/>
      <c r="L506" s="251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  <c r="AC506" s="251"/>
      <c r="AD506" s="251"/>
      <c r="AE506" s="247"/>
      <c r="AF506" s="247"/>
    </row>
    <row r="507" spans="1:32" ht="17.25" customHeight="1">
      <c r="A507" s="245"/>
      <c r="B507" s="245"/>
      <c r="C507" s="246"/>
      <c r="D507" s="247"/>
      <c r="E507" s="247"/>
      <c r="F507" s="247"/>
      <c r="G507" s="247"/>
      <c r="H507" s="245"/>
      <c r="I507" s="247"/>
      <c r="J507" s="247"/>
      <c r="K507" s="247"/>
      <c r="L507" s="251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  <c r="AC507" s="251"/>
      <c r="AD507" s="251"/>
      <c r="AE507" s="247"/>
      <c r="AF507" s="247"/>
    </row>
    <row r="508" spans="1:32" ht="17.25" customHeight="1">
      <c r="A508" s="245"/>
      <c r="B508" s="245"/>
      <c r="C508" s="246"/>
      <c r="D508" s="247"/>
      <c r="E508" s="247"/>
      <c r="F508" s="247"/>
      <c r="G508" s="247"/>
      <c r="H508" s="245"/>
      <c r="I508" s="247"/>
      <c r="J508" s="247"/>
      <c r="K508" s="247"/>
      <c r="L508" s="251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  <c r="AA508" s="247"/>
      <c r="AB508" s="247"/>
      <c r="AC508" s="251"/>
      <c r="AD508" s="251"/>
      <c r="AE508" s="247"/>
      <c r="AF508" s="247"/>
    </row>
    <row r="509" spans="1:32" ht="17.25" customHeight="1">
      <c r="A509" s="245"/>
      <c r="B509" s="245"/>
      <c r="C509" s="246"/>
      <c r="D509" s="247"/>
      <c r="E509" s="247"/>
      <c r="F509" s="247"/>
      <c r="G509" s="247"/>
      <c r="H509" s="245"/>
      <c r="I509" s="247"/>
      <c r="J509" s="247"/>
      <c r="K509" s="247"/>
      <c r="L509" s="251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  <c r="AA509" s="247"/>
      <c r="AB509" s="247"/>
      <c r="AC509" s="251"/>
      <c r="AD509" s="251"/>
      <c r="AE509" s="247"/>
      <c r="AF509" s="247"/>
    </row>
    <row r="510" spans="1:32" ht="17.25" customHeight="1">
      <c r="A510" s="245"/>
      <c r="B510" s="245"/>
      <c r="C510" s="246"/>
      <c r="D510" s="247"/>
      <c r="E510" s="247"/>
      <c r="F510" s="247"/>
      <c r="G510" s="247"/>
      <c r="H510" s="245"/>
      <c r="I510" s="247"/>
      <c r="J510" s="247"/>
      <c r="K510" s="247"/>
      <c r="L510" s="251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47"/>
      <c r="AC510" s="251"/>
      <c r="AD510" s="251"/>
      <c r="AE510" s="247"/>
      <c r="AF510" s="247"/>
    </row>
    <row r="511" spans="1:32" ht="17.25" customHeight="1">
      <c r="A511" s="245"/>
      <c r="B511" s="245"/>
      <c r="C511" s="246"/>
      <c r="D511" s="247"/>
      <c r="E511" s="247"/>
      <c r="F511" s="247"/>
      <c r="G511" s="247"/>
      <c r="H511" s="245"/>
      <c r="I511" s="247"/>
      <c r="J511" s="247"/>
      <c r="K511" s="247"/>
      <c r="L511" s="251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  <c r="AA511" s="247"/>
      <c r="AB511" s="247"/>
      <c r="AC511" s="251"/>
      <c r="AD511" s="251"/>
      <c r="AE511" s="247"/>
      <c r="AF511" s="247"/>
    </row>
    <row r="512" spans="1:32" ht="17.25" customHeight="1">
      <c r="A512" s="245"/>
      <c r="B512" s="245"/>
      <c r="C512" s="246"/>
      <c r="D512" s="247"/>
      <c r="E512" s="247"/>
      <c r="F512" s="247"/>
      <c r="G512" s="247"/>
      <c r="H512" s="245"/>
      <c r="I512" s="247"/>
      <c r="J512" s="247"/>
      <c r="K512" s="247"/>
      <c r="L512" s="251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  <c r="AA512" s="247"/>
      <c r="AB512" s="247"/>
      <c r="AC512" s="251"/>
      <c r="AD512" s="251"/>
      <c r="AE512" s="247"/>
      <c r="AF512" s="247"/>
    </row>
    <row r="513" spans="1:32" ht="17.25" customHeight="1">
      <c r="A513" s="245"/>
      <c r="B513" s="245"/>
      <c r="C513" s="246"/>
      <c r="D513" s="247"/>
      <c r="E513" s="247"/>
      <c r="F513" s="247"/>
      <c r="G513" s="247"/>
      <c r="H513" s="245"/>
      <c r="I513" s="247"/>
      <c r="J513" s="247"/>
      <c r="K513" s="247"/>
      <c r="L513" s="251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  <c r="AA513" s="247"/>
      <c r="AB513" s="247"/>
      <c r="AC513" s="251"/>
      <c r="AD513" s="251"/>
      <c r="AE513" s="247"/>
      <c r="AF513" s="247"/>
    </row>
    <row r="514" spans="1:32" ht="17.25" customHeight="1">
      <c r="A514" s="245"/>
      <c r="B514" s="245"/>
      <c r="C514" s="246"/>
      <c r="D514" s="247"/>
      <c r="E514" s="247"/>
      <c r="F514" s="247"/>
      <c r="G514" s="247"/>
      <c r="H514" s="245"/>
      <c r="I514" s="247"/>
      <c r="J514" s="247"/>
      <c r="K514" s="247"/>
      <c r="L514" s="251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  <c r="AC514" s="251"/>
      <c r="AD514" s="251"/>
      <c r="AE514" s="247"/>
      <c r="AF514" s="247"/>
    </row>
    <row r="515" spans="1:32" ht="17.25" customHeight="1">
      <c r="A515" s="245"/>
      <c r="B515" s="245"/>
      <c r="C515" s="246"/>
      <c r="D515" s="247"/>
      <c r="E515" s="247"/>
      <c r="F515" s="247"/>
      <c r="G515" s="247"/>
      <c r="H515" s="245"/>
      <c r="I515" s="247"/>
      <c r="J515" s="247"/>
      <c r="K515" s="247"/>
      <c r="L515" s="251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  <c r="AA515" s="247"/>
      <c r="AB515" s="247"/>
      <c r="AC515" s="251"/>
      <c r="AD515" s="251"/>
      <c r="AE515" s="247"/>
      <c r="AF515" s="247"/>
    </row>
    <row r="516" spans="1:32" ht="17.25" customHeight="1">
      <c r="A516" s="245"/>
      <c r="B516" s="245"/>
      <c r="C516" s="246"/>
      <c r="D516" s="247"/>
      <c r="E516" s="247"/>
      <c r="F516" s="247"/>
      <c r="G516" s="247"/>
      <c r="H516" s="245"/>
      <c r="I516" s="247"/>
      <c r="J516" s="247"/>
      <c r="K516" s="247"/>
      <c r="L516" s="251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  <c r="AA516" s="247"/>
      <c r="AB516" s="247"/>
      <c r="AC516" s="251"/>
      <c r="AD516" s="251"/>
      <c r="AE516" s="247"/>
      <c r="AF516" s="247"/>
    </row>
    <row r="517" spans="1:32" ht="17.25" customHeight="1">
      <c r="A517" s="245"/>
      <c r="B517" s="245"/>
      <c r="C517" s="246"/>
      <c r="D517" s="247"/>
      <c r="E517" s="247"/>
      <c r="F517" s="247"/>
      <c r="G517" s="247"/>
      <c r="H517" s="245"/>
      <c r="I517" s="247"/>
      <c r="J517" s="247"/>
      <c r="K517" s="247"/>
      <c r="L517" s="251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  <c r="AA517" s="247"/>
      <c r="AB517" s="247"/>
      <c r="AC517" s="251"/>
      <c r="AD517" s="251"/>
      <c r="AE517" s="247"/>
      <c r="AF517" s="247"/>
    </row>
    <row r="518" spans="1:32" ht="17.25" customHeight="1">
      <c r="A518" s="245"/>
      <c r="B518" s="245"/>
      <c r="C518" s="246"/>
      <c r="D518" s="247"/>
      <c r="E518" s="247"/>
      <c r="F518" s="247"/>
      <c r="G518" s="247"/>
      <c r="H518" s="245"/>
      <c r="I518" s="247"/>
      <c r="J518" s="247"/>
      <c r="K518" s="247"/>
      <c r="L518" s="251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  <c r="AA518" s="247"/>
      <c r="AB518" s="247"/>
      <c r="AC518" s="251"/>
      <c r="AD518" s="251"/>
      <c r="AE518" s="247"/>
      <c r="AF518" s="247"/>
    </row>
    <row r="519" spans="1:32" ht="17.25" customHeight="1">
      <c r="A519" s="245"/>
      <c r="B519" s="245"/>
      <c r="C519" s="246"/>
      <c r="D519" s="247"/>
      <c r="E519" s="247"/>
      <c r="F519" s="247"/>
      <c r="G519" s="247"/>
      <c r="H519" s="245"/>
      <c r="I519" s="247"/>
      <c r="J519" s="247"/>
      <c r="K519" s="247"/>
      <c r="L519" s="251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  <c r="AC519" s="251"/>
      <c r="AD519" s="251"/>
      <c r="AE519" s="247"/>
      <c r="AF519" s="247"/>
    </row>
    <row r="520" spans="1:32" ht="17.25" customHeight="1">
      <c r="A520" s="245"/>
      <c r="B520" s="245"/>
      <c r="C520" s="246"/>
      <c r="D520" s="247"/>
      <c r="E520" s="247"/>
      <c r="F520" s="247"/>
      <c r="G520" s="247"/>
      <c r="H520" s="245"/>
      <c r="I520" s="247"/>
      <c r="J520" s="247"/>
      <c r="K520" s="247"/>
      <c r="L520" s="251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  <c r="AA520" s="247"/>
      <c r="AB520" s="247"/>
      <c r="AC520" s="251"/>
      <c r="AD520" s="251"/>
      <c r="AE520" s="247"/>
      <c r="AF520" s="247"/>
    </row>
    <row r="521" spans="1:32" ht="17.25" customHeight="1">
      <c r="A521" s="245"/>
      <c r="B521" s="245"/>
      <c r="C521" s="246"/>
      <c r="D521" s="247"/>
      <c r="E521" s="247"/>
      <c r="F521" s="247"/>
      <c r="G521" s="247"/>
      <c r="H521" s="245"/>
      <c r="I521" s="247"/>
      <c r="J521" s="247"/>
      <c r="K521" s="247"/>
      <c r="L521" s="251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  <c r="AA521" s="247"/>
      <c r="AB521" s="247"/>
      <c r="AC521" s="251"/>
      <c r="AD521" s="251"/>
      <c r="AE521" s="247"/>
      <c r="AF521" s="247"/>
    </row>
    <row r="522" spans="1:32" ht="17.25" customHeight="1">
      <c r="A522" s="245"/>
      <c r="B522" s="245"/>
      <c r="C522" s="246"/>
      <c r="D522" s="247"/>
      <c r="E522" s="247"/>
      <c r="F522" s="247"/>
      <c r="G522" s="247"/>
      <c r="H522" s="245"/>
      <c r="I522" s="247"/>
      <c r="J522" s="247"/>
      <c r="K522" s="247"/>
      <c r="L522" s="251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  <c r="AA522" s="247"/>
      <c r="AB522" s="247"/>
      <c r="AC522" s="251"/>
      <c r="AD522" s="251"/>
      <c r="AE522" s="247"/>
      <c r="AF522" s="247"/>
    </row>
    <row r="523" spans="1:32" ht="17.25" customHeight="1">
      <c r="A523" s="245"/>
      <c r="B523" s="245"/>
      <c r="C523" s="246"/>
      <c r="D523" s="247"/>
      <c r="E523" s="247"/>
      <c r="F523" s="247"/>
      <c r="G523" s="247"/>
      <c r="H523" s="245"/>
      <c r="I523" s="247"/>
      <c r="J523" s="247"/>
      <c r="K523" s="247"/>
      <c r="L523" s="251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  <c r="AA523" s="247"/>
      <c r="AB523" s="247"/>
      <c r="AC523" s="251"/>
      <c r="AD523" s="251"/>
      <c r="AE523" s="247"/>
      <c r="AF523" s="247"/>
    </row>
    <row r="524" spans="1:32" ht="17.25" customHeight="1">
      <c r="A524" s="245"/>
      <c r="B524" s="245"/>
      <c r="C524" s="246"/>
      <c r="D524" s="247"/>
      <c r="E524" s="247"/>
      <c r="F524" s="247"/>
      <c r="G524" s="247"/>
      <c r="H524" s="245"/>
      <c r="I524" s="247"/>
      <c r="J524" s="247"/>
      <c r="K524" s="247"/>
      <c r="L524" s="251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  <c r="AA524" s="247"/>
      <c r="AB524" s="247"/>
      <c r="AC524" s="251"/>
      <c r="AD524" s="251"/>
      <c r="AE524" s="247"/>
      <c r="AF524" s="247"/>
    </row>
    <row r="525" spans="1:32" ht="17.25" customHeight="1">
      <c r="A525" s="245"/>
      <c r="B525" s="245"/>
      <c r="C525" s="246"/>
      <c r="D525" s="247"/>
      <c r="E525" s="247"/>
      <c r="F525" s="247"/>
      <c r="G525" s="247"/>
      <c r="H525" s="245"/>
      <c r="I525" s="247"/>
      <c r="J525" s="247"/>
      <c r="K525" s="247"/>
      <c r="L525" s="251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  <c r="AA525" s="247"/>
      <c r="AB525" s="247"/>
      <c r="AC525" s="251"/>
      <c r="AD525" s="251"/>
      <c r="AE525" s="247"/>
      <c r="AF525" s="247"/>
    </row>
    <row r="526" spans="1:32" ht="17.25" customHeight="1">
      <c r="A526" s="245"/>
      <c r="B526" s="245"/>
      <c r="C526" s="246"/>
      <c r="D526" s="247"/>
      <c r="E526" s="247"/>
      <c r="F526" s="247"/>
      <c r="G526" s="247"/>
      <c r="H526" s="245"/>
      <c r="I526" s="247"/>
      <c r="J526" s="247"/>
      <c r="K526" s="247"/>
      <c r="L526" s="251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  <c r="AA526" s="247"/>
      <c r="AB526" s="247"/>
      <c r="AC526" s="251"/>
      <c r="AD526" s="251"/>
      <c r="AE526" s="247"/>
      <c r="AF526" s="247"/>
    </row>
    <row r="527" spans="1:32" ht="17.25" customHeight="1">
      <c r="A527" s="245"/>
      <c r="B527" s="245"/>
      <c r="C527" s="246"/>
      <c r="D527" s="247"/>
      <c r="E527" s="247"/>
      <c r="F527" s="247"/>
      <c r="G527" s="247"/>
      <c r="H527" s="245"/>
      <c r="I527" s="247"/>
      <c r="J527" s="247"/>
      <c r="K527" s="247"/>
      <c r="L527" s="251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51"/>
      <c r="AD527" s="251"/>
      <c r="AE527" s="247"/>
      <c r="AF527" s="247"/>
    </row>
    <row r="528" spans="1:32" ht="17.25" customHeight="1">
      <c r="A528" s="245"/>
      <c r="B528" s="245"/>
      <c r="C528" s="246"/>
      <c r="D528" s="247"/>
      <c r="E528" s="247"/>
      <c r="F528" s="247"/>
      <c r="G528" s="247"/>
      <c r="H528" s="245"/>
      <c r="I528" s="247"/>
      <c r="J528" s="247"/>
      <c r="K528" s="247"/>
      <c r="L528" s="251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  <c r="AA528" s="247"/>
      <c r="AB528" s="247"/>
      <c r="AC528" s="251"/>
      <c r="AD528" s="251"/>
      <c r="AE528" s="247"/>
      <c r="AF528" s="247"/>
    </row>
    <row r="529" spans="1:32" ht="17.25" customHeight="1">
      <c r="A529" s="245"/>
      <c r="B529" s="245"/>
      <c r="C529" s="246"/>
      <c r="D529" s="247"/>
      <c r="E529" s="247"/>
      <c r="F529" s="247"/>
      <c r="G529" s="247"/>
      <c r="H529" s="245"/>
      <c r="I529" s="247"/>
      <c r="J529" s="247"/>
      <c r="K529" s="247"/>
      <c r="L529" s="251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  <c r="AA529" s="247"/>
      <c r="AB529" s="247"/>
      <c r="AC529" s="251"/>
      <c r="AD529" s="251"/>
      <c r="AE529" s="247"/>
      <c r="AF529" s="247"/>
    </row>
    <row r="530" spans="1:32" ht="17.25" customHeight="1">
      <c r="A530" s="245"/>
      <c r="B530" s="245"/>
      <c r="C530" s="246"/>
      <c r="D530" s="247"/>
      <c r="E530" s="247"/>
      <c r="F530" s="247"/>
      <c r="G530" s="247"/>
      <c r="H530" s="245"/>
      <c r="I530" s="247"/>
      <c r="J530" s="247"/>
      <c r="K530" s="247"/>
      <c r="L530" s="251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  <c r="AA530" s="247"/>
      <c r="AB530" s="247"/>
      <c r="AC530" s="251"/>
      <c r="AD530" s="251"/>
      <c r="AE530" s="247"/>
      <c r="AF530" s="247"/>
    </row>
    <row r="531" spans="1:32" ht="17.25" customHeight="1">
      <c r="A531" s="245"/>
      <c r="B531" s="245"/>
      <c r="C531" s="246"/>
      <c r="D531" s="247"/>
      <c r="E531" s="247"/>
      <c r="F531" s="247"/>
      <c r="G531" s="247"/>
      <c r="H531" s="245"/>
      <c r="I531" s="247"/>
      <c r="J531" s="247"/>
      <c r="K531" s="247"/>
      <c r="L531" s="251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  <c r="AA531" s="247"/>
      <c r="AB531" s="247"/>
      <c r="AC531" s="251"/>
      <c r="AD531" s="251"/>
      <c r="AE531" s="247"/>
      <c r="AF531" s="247"/>
    </row>
    <row r="532" spans="1:32" ht="17.25" customHeight="1">
      <c r="A532" s="245"/>
      <c r="B532" s="245"/>
      <c r="C532" s="246"/>
      <c r="D532" s="247"/>
      <c r="E532" s="247"/>
      <c r="F532" s="247"/>
      <c r="G532" s="247"/>
      <c r="H532" s="245"/>
      <c r="I532" s="247"/>
      <c r="J532" s="247"/>
      <c r="K532" s="247"/>
      <c r="L532" s="251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  <c r="AA532" s="247"/>
      <c r="AB532" s="247"/>
      <c r="AC532" s="251"/>
      <c r="AD532" s="251"/>
      <c r="AE532" s="247"/>
      <c r="AF532" s="247"/>
    </row>
    <row r="533" spans="1:32" ht="17.25" customHeight="1">
      <c r="A533" s="245"/>
      <c r="B533" s="245"/>
      <c r="C533" s="246"/>
      <c r="D533" s="247"/>
      <c r="E533" s="247"/>
      <c r="F533" s="247"/>
      <c r="G533" s="247"/>
      <c r="H533" s="245"/>
      <c r="I533" s="247"/>
      <c r="J533" s="247"/>
      <c r="K533" s="247"/>
      <c r="L533" s="251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47"/>
      <c r="AC533" s="251"/>
      <c r="AD533" s="251"/>
      <c r="AE533" s="247"/>
      <c r="AF533" s="247"/>
    </row>
    <row r="534" spans="1:32" ht="17.25" customHeight="1">
      <c r="A534" s="245"/>
      <c r="B534" s="245"/>
      <c r="C534" s="246"/>
      <c r="D534" s="247"/>
      <c r="E534" s="247"/>
      <c r="F534" s="247"/>
      <c r="G534" s="247"/>
      <c r="H534" s="245"/>
      <c r="I534" s="247"/>
      <c r="J534" s="247"/>
      <c r="K534" s="247"/>
      <c r="L534" s="251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  <c r="AC534" s="251"/>
      <c r="AD534" s="251"/>
      <c r="AE534" s="247"/>
      <c r="AF534" s="247"/>
    </row>
    <row r="535" spans="1:32" ht="17.25" customHeight="1">
      <c r="A535" s="245"/>
      <c r="B535" s="245"/>
      <c r="C535" s="246"/>
      <c r="D535" s="247"/>
      <c r="E535" s="247"/>
      <c r="F535" s="247"/>
      <c r="G535" s="247"/>
      <c r="H535" s="245"/>
      <c r="I535" s="247"/>
      <c r="J535" s="247"/>
      <c r="K535" s="247"/>
      <c r="L535" s="251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  <c r="AC535" s="251"/>
      <c r="AD535" s="251"/>
      <c r="AE535" s="247"/>
      <c r="AF535" s="247"/>
    </row>
    <row r="536" spans="1:32" ht="17.25" customHeight="1">
      <c r="A536" s="245"/>
      <c r="B536" s="245"/>
      <c r="C536" s="246"/>
      <c r="D536" s="247"/>
      <c r="E536" s="247"/>
      <c r="F536" s="247"/>
      <c r="G536" s="247"/>
      <c r="H536" s="245"/>
      <c r="I536" s="247"/>
      <c r="J536" s="247"/>
      <c r="K536" s="247"/>
      <c r="L536" s="251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  <c r="AC536" s="251"/>
      <c r="AD536" s="251"/>
      <c r="AE536" s="247"/>
      <c r="AF536" s="247"/>
    </row>
    <row r="537" spans="1:32" ht="17.25" customHeight="1">
      <c r="A537" s="245"/>
      <c r="B537" s="245"/>
      <c r="C537" s="246"/>
      <c r="D537" s="247"/>
      <c r="E537" s="247"/>
      <c r="F537" s="247"/>
      <c r="G537" s="247"/>
      <c r="H537" s="245"/>
      <c r="I537" s="247"/>
      <c r="J537" s="247"/>
      <c r="K537" s="247"/>
      <c r="L537" s="251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  <c r="AC537" s="251"/>
      <c r="AD537" s="251"/>
      <c r="AE537" s="247"/>
      <c r="AF537" s="247"/>
    </row>
    <row r="538" spans="1:32" ht="17.25" customHeight="1">
      <c r="A538" s="245"/>
      <c r="B538" s="245"/>
      <c r="C538" s="246"/>
      <c r="D538" s="247"/>
      <c r="E538" s="247"/>
      <c r="F538" s="247"/>
      <c r="G538" s="247"/>
      <c r="H538" s="245"/>
      <c r="I538" s="247"/>
      <c r="J538" s="247"/>
      <c r="K538" s="247"/>
      <c r="L538" s="251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  <c r="AC538" s="251"/>
      <c r="AD538" s="251"/>
      <c r="AE538" s="247"/>
      <c r="AF538" s="247"/>
    </row>
    <row r="539" spans="1:32" ht="17.25" customHeight="1">
      <c r="A539" s="245"/>
      <c r="B539" s="245"/>
      <c r="C539" s="246"/>
      <c r="D539" s="247"/>
      <c r="E539" s="247"/>
      <c r="F539" s="247"/>
      <c r="G539" s="247"/>
      <c r="H539" s="245"/>
      <c r="I539" s="247"/>
      <c r="J539" s="247"/>
      <c r="K539" s="247"/>
      <c r="L539" s="251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  <c r="AC539" s="251"/>
      <c r="AD539" s="251"/>
      <c r="AE539" s="247"/>
      <c r="AF539" s="247"/>
    </row>
    <row r="540" spans="1:32" ht="17.25" customHeight="1">
      <c r="A540" s="245"/>
      <c r="B540" s="245"/>
      <c r="C540" s="246"/>
      <c r="D540" s="247"/>
      <c r="E540" s="247"/>
      <c r="F540" s="247"/>
      <c r="G540" s="247"/>
      <c r="H540" s="245"/>
      <c r="I540" s="247"/>
      <c r="J540" s="247"/>
      <c r="K540" s="247"/>
      <c r="L540" s="251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  <c r="AC540" s="251"/>
      <c r="AD540" s="251"/>
      <c r="AE540" s="247"/>
      <c r="AF540" s="247"/>
    </row>
    <row r="541" spans="1:32" ht="17.25" customHeight="1">
      <c r="A541" s="245"/>
      <c r="B541" s="245"/>
      <c r="C541" s="246"/>
      <c r="D541" s="247"/>
      <c r="E541" s="247"/>
      <c r="F541" s="247"/>
      <c r="G541" s="247"/>
      <c r="H541" s="245"/>
      <c r="I541" s="247"/>
      <c r="J541" s="247"/>
      <c r="K541" s="247"/>
      <c r="L541" s="251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  <c r="AC541" s="251"/>
      <c r="AD541" s="251"/>
      <c r="AE541" s="247"/>
      <c r="AF541" s="247"/>
    </row>
    <row r="542" spans="1:32" ht="17.25" customHeight="1">
      <c r="A542" s="245"/>
      <c r="B542" s="245"/>
      <c r="C542" s="246"/>
      <c r="D542" s="247"/>
      <c r="E542" s="247"/>
      <c r="F542" s="247"/>
      <c r="G542" s="247"/>
      <c r="H542" s="245"/>
      <c r="I542" s="247"/>
      <c r="J542" s="247"/>
      <c r="K542" s="247"/>
      <c r="L542" s="251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  <c r="AC542" s="251"/>
      <c r="AD542" s="251"/>
      <c r="AE542" s="247"/>
      <c r="AF542" s="247"/>
    </row>
    <row r="543" spans="1:32" ht="17.25" customHeight="1">
      <c r="A543" s="245"/>
      <c r="B543" s="245"/>
      <c r="C543" s="246"/>
      <c r="D543" s="247"/>
      <c r="E543" s="247"/>
      <c r="F543" s="247"/>
      <c r="G543" s="247"/>
      <c r="H543" s="245"/>
      <c r="I543" s="247"/>
      <c r="J543" s="247"/>
      <c r="K543" s="247"/>
      <c r="L543" s="251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  <c r="AC543" s="251"/>
      <c r="AD543" s="251"/>
      <c r="AE543" s="247"/>
      <c r="AF543" s="247"/>
    </row>
    <row r="544" spans="1:32" ht="17.25" customHeight="1">
      <c r="A544" s="245"/>
      <c r="B544" s="245"/>
      <c r="C544" s="246"/>
      <c r="D544" s="247"/>
      <c r="E544" s="247"/>
      <c r="F544" s="247"/>
      <c r="G544" s="247"/>
      <c r="H544" s="245"/>
      <c r="I544" s="247"/>
      <c r="J544" s="247"/>
      <c r="K544" s="247"/>
      <c r="L544" s="251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  <c r="AC544" s="251"/>
      <c r="AD544" s="251"/>
      <c r="AE544" s="247"/>
      <c r="AF544" s="247"/>
    </row>
    <row r="545" spans="1:32" ht="17.25" customHeight="1">
      <c r="A545" s="245"/>
      <c r="B545" s="245"/>
      <c r="C545" s="246"/>
      <c r="D545" s="247"/>
      <c r="E545" s="247"/>
      <c r="F545" s="247"/>
      <c r="G545" s="247"/>
      <c r="H545" s="245"/>
      <c r="I545" s="247"/>
      <c r="J545" s="247"/>
      <c r="K545" s="247"/>
      <c r="L545" s="251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  <c r="AC545" s="251"/>
      <c r="AD545" s="251"/>
      <c r="AE545" s="247"/>
      <c r="AF545" s="247"/>
    </row>
    <row r="546" spans="1:32" ht="17.25" customHeight="1">
      <c r="A546" s="245"/>
      <c r="B546" s="245"/>
      <c r="C546" s="246"/>
      <c r="D546" s="247"/>
      <c r="E546" s="247"/>
      <c r="F546" s="247"/>
      <c r="G546" s="247"/>
      <c r="H546" s="245"/>
      <c r="I546" s="247"/>
      <c r="J546" s="247"/>
      <c r="K546" s="247"/>
      <c r="L546" s="251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  <c r="Z546" s="247"/>
      <c r="AA546" s="247"/>
      <c r="AB546" s="247"/>
      <c r="AC546" s="251"/>
      <c r="AD546" s="251"/>
      <c r="AE546" s="247"/>
      <c r="AF546" s="247"/>
    </row>
    <row r="547" spans="1:32" ht="17.25" customHeight="1">
      <c r="A547" s="245"/>
      <c r="B547" s="245"/>
      <c r="C547" s="246"/>
      <c r="D547" s="247"/>
      <c r="E547" s="247"/>
      <c r="F547" s="247"/>
      <c r="G547" s="247"/>
      <c r="H547" s="245"/>
      <c r="I547" s="247"/>
      <c r="J547" s="247"/>
      <c r="K547" s="247"/>
      <c r="L547" s="251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  <c r="Z547" s="247"/>
      <c r="AA547" s="247"/>
      <c r="AB547" s="247"/>
      <c r="AC547" s="251"/>
      <c r="AD547" s="251"/>
      <c r="AE547" s="247"/>
      <c r="AF547" s="247"/>
    </row>
    <row r="548" spans="1:32" ht="17.25" customHeight="1">
      <c r="A548" s="245"/>
      <c r="B548" s="245"/>
      <c r="C548" s="246"/>
      <c r="D548" s="247"/>
      <c r="E548" s="247"/>
      <c r="F548" s="247"/>
      <c r="G548" s="247"/>
      <c r="H548" s="245"/>
      <c r="I548" s="247"/>
      <c r="J548" s="247"/>
      <c r="K548" s="247"/>
      <c r="L548" s="251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  <c r="Z548" s="247"/>
      <c r="AA548" s="247"/>
      <c r="AB548" s="247"/>
      <c r="AC548" s="251"/>
      <c r="AD548" s="251"/>
      <c r="AE548" s="247"/>
      <c r="AF548" s="247"/>
    </row>
    <row r="549" spans="1:32" ht="17.25" customHeight="1">
      <c r="A549" s="245"/>
      <c r="B549" s="245"/>
      <c r="C549" s="246"/>
      <c r="D549" s="247"/>
      <c r="E549" s="247"/>
      <c r="F549" s="247"/>
      <c r="G549" s="247"/>
      <c r="H549" s="245"/>
      <c r="I549" s="247"/>
      <c r="J549" s="247"/>
      <c r="K549" s="247"/>
      <c r="L549" s="251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  <c r="Z549" s="247"/>
      <c r="AA549" s="247"/>
      <c r="AB549" s="247"/>
      <c r="AC549" s="251"/>
      <c r="AD549" s="251"/>
      <c r="AE549" s="247"/>
      <c r="AF549" s="247"/>
    </row>
    <row r="550" spans="1:32" ht="17.25" customHeight="1">
      <c r="A550" s="245"/>
      <c r="B550" s="245"/>
      <c r="C550" s="246"/>
      <c r="D550" s="247"/>
      <c r="E550" s="247"/>
      <c r="F550" s="247"/>
      <c r="G550" s="247"/>
      <c r="H550" s="245"/>
      <c r="I550" s="247"/>
      <c r="J550" s="247"/>
      <c r="K550" s="247"/>
      <c r="L550" s="251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  <c r="Z550" s="247"/>
      <c r="AA550" s="247"/>
      <c r="AB550" s="247"/>
      <c r="AC550" s="251"/>
      <c r="AD550" s="251"/>
      <c r="AE550" s="247"/>
      <c r="AF550" s="247"/>
    </row>
    <row r="551" spans="1:32" ht="17.25" customHeight="1">
      <c r="A551" s="245"/>
      <c r="B551" s="245"/>
      <c r="C551" s="246"/>
      <c r="D551" s="247"/>
      <c r="E551" s="247"/>
      <c r="F551" s="247"/>
      <c r="G551" s="247"/>
      <c r="H551" s="245"/>
      <c r="I551" s="247"/>
      <c r="J551" s="247"/>
      <c r="K551" s="247"/>
      <c r="L551" s="251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  <c r="Z551" s="247"/>
      <c r="AA551" s="247"/>
      <c r="AB551" s="247"/>
      <c r="AC551" s="251"/>
      <c r="AD551" s="251"/>
      <c r="AE551" s="247"/>
      <c r="AF551" s="247"/>
    </row>
    <row r="552" spans="1:32" ht="17.25" customHeight="1">
      <c r="A552" s="245"/>
      <c r="B552" s="245"/>
      <c r="C552" s="246"/>
      <c r="D552" s="247"/>
      <c r="E552" s="247"/>
      <c r="F552" s="247"/>
      <c r="G552" s="247"/>
      <c r="H552" s="245"/>
      <c r="I552" s="247"/>
      <c r="J552" s="247"/>
      <c r="K552" s="247"/>
      <c r="L552" s="251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  <c r="Z552" s="247"/>
      <c r="AA552" s="247"/>
      <c r="AB552" s="247"/>
      <c r="AC552" s="251"/>
      <c r="AD552" s="251"/>
      <c r="AE552" s="247"/>
      <c r="AF552" s="247"/>
    </row>
    <row r="553" spans="1:32" ht="17.25" customHeight="1">
      <c r="A553" s="245"/>
      <c r="B553" s="245"/>
      <c r="C553" s="246"/>
      <c r="D553" s="247"/>
      <c r="E553" s="247"/>
      <c r="F553" s="247"/>
      <c r="G553" s="247"/>
      <c r="H553" s="245"/>
      <c r="I553" s="247"/>
      <c r="J553" s="247"/>
      <c r="K553" s="247"/>
      <c r="L553" s="251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  <c r="AA553" s="247"/>
      <c r="AB553" s="247"/>
      <c r="AC553" s="251"/>
      <c r="AD553" s="251"/>
      <c r="AE553" s="247"/>
      <c r="AF553" s="247"/>
    </row>
    <row r="554" spans="1:32" ht="17.25" customHeight="1">
      <c r="A554" s="245"/>
      <c r="B554" s="245"/>
      <c r="C554" s="246"/>
      <c r="D554" s="247"/>
      <c r="E554" s="247"/>
      <c r="F554" s="247"/>
      <c r="G554" s="247"/>
      <c r="H554" s="245"/>
      <c r="I554" s="247"/>
      <c r="J554" s="247"/>
      <c r="K554" s="247"/>
      <c r="L554" s="251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  <c r="AA554" s="247"/>
      <c r="AB554" s="247"/>
      <c r="AC554" s="251"/>
      <c r="AD554" s="251"/>
      <c r="AE554" s="247"/>
      <c r="AF554" s="247"/>
    </row>
    <row r="555" spans="1:32" ht="17.25" customHeight="1">
      <c r="A555" s="245"/>
      <c r="B555" s="245"/>
      <c r="C555" s="246"/>
      <c r="D555" s="247"/>
      <c r="E555" s="247"/>
      <c r="F555" s="247"/>
      <c r="G555" s="247"/>
      <c r="H555" s="245"/>
      <c r="I555" s="247"/>
      <c r="J555" s="247"/>
      <c r="K555" s="247"/>
      <c r="L555" s="251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51"/>
      <c r="AD555" s="251"/>
      <c r="AE555" s="247"/>
      <c r="AF555" s="247"/>
    </row>
    <row r="556" spans="1:32" ht="17.25" customHeight="1">
      <c r="A556" s="245"/>
      <c r="B556" s="245"/>
      <c r="C556" s="246"/>
      <c r="D556" s="247"/>
      <c r="E556" s="247"/>
      <c r="F556" s="247"/>
      <c r="G556" s="247"/>
      <c r="H556" s="245"/>
      <c r="I556" s="247"/>
      <c r="J556" s="247"/>
      <c r="K556" s="247"/>
      <c r="L556" s="251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  <c r="AC556" s="251"/>
      <c r="AD556" s="251"/>
      <c r="AE556" s="247"/>
      <c r="AF556" s="247"/>
    </row>
    <row r="557" spans="1:32" ht="17.25" customHeight="1">
      <c r="A557" s="245"/>
      <c r="B557" s="245"/>
      <c r="C557" s="246"/>
      <c r="D557" s="247"/>
      <c r="E557" s="247"/>
      <c r="F557" s="247"/>
      <c r="G557" s="247"/>
      <c r="H557" s="245"/>
      <c r="I557" s="247"/>
      <c r="J557" s="247"/>
      <c r="K557" s="247"/>
      <c r="L557" s="251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  <c r="AC557" s="251"/>
      <c r="AD557" s="251"/>
      <c r="AE557" s="247"/>
      <c r="AF557" s="247"/>
    </row>
    <row r="558" spans="1:32" ht="17.25" customHeight="1">
      <c r="A558" s="245"/>
      <c r="B558" s="245"/>
      <c r="C558" s="246"/>
      <c r="D558" s="247"/>
      <c r="E558" s="247"/>
      <c r="F558" s="247"/>
      <c r="G558" s="247"/>
      <c r="H558" s="245"/>
      <c r="I558" s="247"/>
      <c r="J558" s="247"/>
      <c r="K558" s="247"/>
      <c r="L558" s="251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  <c r="AC558" s="251"/>
      <c r="AD558" s="251"/>
      <c r="AE558" s="247"/>
      <c r="AF558" s="247"/>
    </row>
    <row r="559" spans="1:32" ht="17.25" customHeight="1">
      <c r="A559" s="245"/>
      <c r="B559" s="245"/>
      <c r="C559" s="246"/>
      <c r="D559" s="247"/>
      <c r="E559" s="247"/>
      <c r="F559" s="247"/>
      <c r="G559" s="247"/>
      <c r="H559" s="245"/>
      <c r="I559" s="247"/>
      <c r="J559" s="247"/>
      <c r="K559" s="247"/>
      <c r="L559" s="251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  <c r="AC559" s="251"/>
      <c r="AD559" s="251"/>
      <c r="AE559" s="247"/>
      <c r="AF559" s="247"/>
    </row>
    <row r="560" spans="1:32" ht="17.25" customHeight="1">
      <c r="A560" s="245"/>
      <c r="B560" s="245"/>
      <c r="C560" s="246"/>
      <c r="D560" s="247"/>
      <c r="E560" s="247"/>
      <c r="F560" s="247"/>
      <c r="G560" s="247"/>
      <c r="H560" s="245"/>
      <c r="I560" s="247"/>
      <c r="J560" s="247"/>
      <c r="K560" s="247"/>
      <c r="L560" s="251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  <c r="AC560" s="251"/>
      <c r="AD560" s="251"/>
      <c r="AE560" s="247"/>
      <c r="AF560" s="247"/>
    </row>
    <row r="561" spans="1:32" ht="17.25" customHeight="1">
      <c r="A561" s="245"/>
      <c r="B561" s="245"/>
      <c r="C561" s="246"/>
      <c r="D561" s="247"/>
      <c r="E561" s="247"/>
      <c r="F561" s="247"/>
      <c r="G561" s="247"/>
      <c r="H561" s="245"/>
      <c r="I561" s="247"/>
      <c r="J561" s="247"/>
      <c r="K561" s="247"/>
      <c r="L561" s="251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  <c r="AC561" s="251"/>
      <c r="AD561" s="251"/>
      <c r="AE561" s="247"/>
      <c r="AF561" s="247"/>
    </row>
    <row r="562" spans="1:32" ht="17.25" customHeight="1">
      <c r="A562" s="245"/>
      <c r="B562" s="245"/>
      <c r="C562" s="246"/>
      <c r="D562" s="247"/>
      <c r="E562" s="247"/>
      <c r="F562" s="247"/>
      <c r="G562" s="247"/>
      <c r="H562" s="245"/>
      <c r="I562" s="247"/>
      <c r="J562" s="247"/>
      <c r="K562" s="247"/>
      <c r="L562" s="251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  <c r="AC562" s="251"/>
      <c r="AD562" s="251"/>
      <c r="AE562" s="247"/>
      <c r="AF562" s="247"/>
    </row>
    <row r="563" spans="1:32" ht="17.25" customHeight="1">
      <c r="A563" s="245"/>
      <c r="B563" s="245"/>
      <c r="C563" s="246"/>
      <c r="D563" s="247"/>
      <c r="E563" s="247"/>
      <c r="F563" s="247"/>
      <c r="G563" s="247"/>
      <c r="H563" s="245"/>
      <c r="I563" s="247"/>
      <c r="J563" s="247"/>
      <c r="K563" s="247"/>
      <c r="L563" s="251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  <c r="AC563" s="251"/>
      <c r="AD563" s="251"/>
      <c r="AE563" s="247"/>
      <c r="AF563" s="247"/>
    </row>
    <row r="564" spans="1:32" ht="17.25" customHeight="1">
      <c r="A564" s="245"/>
      <c r="B564" s="245"/>
      <c r="C564" s="246"/>
      <c r="D564" s="247"/>
      <c r="E564" s="247"/>
      <c r="F564" s="247"/>
      <c r="G564" s="247"/>
      <c r="H564" s="245"/>
      <c r="I564" s="247"/>
      <c r="J564" s="247"/>
      <c r="K564" s="247"/>
      <c r="L564" s="251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  <c r="AC564" s="251"/>
      <c r="AD564" s="251"/>
      <c r="AE564" s="247"/>
      <c r="AF564" s="247"/>
    </row>
    <row r="565" spans="1:32" ht="17.25" customHeight="1">
      <c r="A565" s="245"/>
      <c r="B565" s="245"/>
      <c r="C565" s="246"/>
      <c r="D565" s="247"/>
      <c r="E565" s="247"/>
      <c r="F565" s="247"/>
      <c r="G565" s="247"/>
      <c r="H565" s="245"/>
      <c r="I565" s="247"/>
      <c r="J565" s="247"/>
      <c r="K565" s="247"/>
      <c r="L565" s="251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  <c r="AC565" s="251"/>
      <c r="AD565" s="251"/>
      <c r="AE565" s="247"/>
      <c r="AF565" s="247"/>
    </row>
    <row r="566" spans="1:32" ht="17.25" customHeight="1">
      <c r="A566" s="245"/>
      <c r="B566" s="245"/>
      <c r="C566" s="246"/>
      <c r="D566" s="247"/>
      <c r="E566" s="247"/>
      <c r="F566" s="247"/>
      <c r="G566" s="247"/>
      <c r="H566" s="245"/>
      <c r="I566" s="247"/>
      <c r="J566" s="247"/>
      <c r="K566" s="247"/>
      <c r="L566" s="251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  <c r="AC566" s="251"/>
      <c r="AD566" s="251"/>
      <c r="AE566" s="247"/>
      <c r="AF566" s="247"/>
    </row>
    <row r="567" spans="1:32" ht="17.25" customHeight="1">
      <c r="A567" s="245"/>
      <c r="B567" s="245"/>
      <c r="C567" s="246"/>
      <c r="D567" s="247"/>
      <c r="E567" s="247"/>
      <c r="F567" s="247"/>
      <c r="G567" s="247"/>
      <c r="H567" s="245"/>
      <c r="I567" s="247"/>
      <c r="J567" s="247"/>
      <c r="K567" s="247"/>
      <c r="L567" s="251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  <c r="AC567" s="251"/>
      <c r="AD567" s="251"/>
      <c r="AE567" s="247"/>
      <c r="AF567" s="247"/>
    </row>
    <row r="568" spans="1:32" ht="17.25" customHeight="1">
      <c r="A568" s="245"/>
      <c r="B568" s="245"/>
      <c r="C568" s="246"/>
      <c r="D568" s="247"/>
      <c r="E568" s="247"/>
      <c r="F568" s="247"/>
      <c r="G568" s="247"/>
      <c r="H568" s="245"/>
      <c r="I568" s="247"/>
      <c r="J568" s="247"/>
      <c r="K568" s="247"/>
      <c r="L568" s="251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  <c r="AC568" s="251"/>
      <c r="AD568" s="251"/>
      <c r="AE568" s="247"/>
      <c r="AF568" s="247"/>
    </row>
    <row r="569" spans="1:32" ht="17.25" customHeight="1">
      <c r="A569" s="245"/>
      <c r="B569" s="245"/>
      <c r="C569" s="246"/>
      <c r="D569" s="247"/>
      <c r="E569" s="247"/>
      <c r="F569" s="247"/>
      <c r="G569" s="247"/>
      <c r="H569" s="245"/>
      <c r="I569" s="247"/>
      <c r="J569" s="247"/>
      <c r="K569" s="247"/>
      <c r="L569" s="251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  <c r="AC569" s="251"/>
      <c r="AD569" s="251"/>
      <c r="AE569" s="247"/>
      <c r="AF569" s="247"/>
    </row>
    <row r="570" spans="1:32" ht="17.25" customHeight="1">
      <c r="A570" s="245"/>
      <c r="B570" s="245"/>
      <c r="C570" s="246"/>
      <c r="D570" s="247"/>
      <c r="E570" s="247"/>
      <c r="F570" s="247"/>
      <c r="G570" s="247"/>
      <c r="H570" s="245"/>
      <c r="I570" s="247"/>
      <c r="J570" s="247"/>
      <c r="K570" s="247"/>
      <c r="L570" s="251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  <c r="AC570" s="251"/>
      <c r="AD570" s="251"/>
      <c r="AE570" s="247"/>
      <c r="AF570" s="247"/>
    </row>
    <row r="571" spans="1:32" ht="17.25" customHeight="1">
      <c r="A571" s="245"/>
      <c r="B571" s="245"/>
      <c r="C571" s="246"/>
      <c r="D571" s="247"/>
      <c r="E571" s="247"/>
      <c r="F571" s="247"/>
      <c r="G571" s="247"/>
      <c r="H571" s="245"/>
      <c r="I571" s="247"/>
      <c r="J571" s="247"/>
      <c r="K571" s="247"/>
      <c r="L571" s="251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  <c r="AC571" s="251"/>
      <c r="AD571" s="251"/>
      <c r="AE571" s="247"/>
      <c r="AF571" s="247"/>
    </row>
    <row r="572" spans="1:32" ht="17.25" customHeight="1">
      <c r="A572" s="245"/>
      <c r="B572" s="245"/>
      <c r="C572" s="246"/>
      <c r="D572" s="247"/>
      <c r="E572" s="247"/>
      <c r="F572" s="247"/>
      <c r="G572" s="247"/>
      <c r="H572" s="245"/>
      <c r="I572" s="247"/>
      <c r="J572" s="247"/>
      <c r="K572" s="247"/>
      <c r="L572" s="251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  <c r="AC572" s="251"/>
      <c r="AD572" s="251"/>
      <c r="AE572" s="247"/>
      <c r="AF572" s="247"/>
    </row>
    <row r="573" spans="1:32" ht="17.25" customHeight="1">
      <c r="A573" s="245"/>
      <c r="B573" s="245"/>
      <c r="C573" s="246"/>
      <c r="D573" s="247"/>
      <c r="E573" s="247"/>
      <c r="F573" s="247"/>
      <c r="G573" s="247"/>
      <c r="H573" s="245"/>
      <c r="I573" s="247"/>
      <c r="J573" s="247"/>
      <c r="K573" s="247"/>
      <c r="L573" s="251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  <c r="AC573" s="251"/>
      <c r="AD573" s="251"/>
      <c r="AE573" s="247"/>
      <c r="AF573" s="247"/>
    </row>
    <row r="574" spans="1:32" ht="17.25" customHeight="1">
      <c r="A574" s="245"/>
      <c r="B574" s="245"/>
      <c r="C574" s="246"/>
      <c r="D574" s="247"/>
      <c r="E574" s="247"/>
      <c r="F574" s="247"/>
      <c r="G574" s="247"/>
      <c r="H574" s="245"/>
      <c r="I574" s="247"/>
      <c r="J574" s="247"/>
      <c r="K574" s="247"/>
      <c r="L574" s="251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  <c r="AC574" s="251"/>
      <c r="AD574" s="251"/>
      <c r="AE574" s="247"/>
      <c r="AF574" s="247"/>
    </row>
    <row r="575" spans="1:32" ht="17.25" customHeight="1">
      <c r="A575" s="245"/>
      <c r="B575" s="245"/>
      <c r="C575" s="246"/>
      <c r="D575" s="247"/>
      <c r="E575" s="247"/>
      <c r="F575" s="247"/>
      <c r="G575" s="247"/>
      <c r="H575" s="245"/>
      <c r="I575" s="247"/>
      <c r="J575" s="247"/>
      <c r="K575" s="247"/>
      <c r="L575" s="251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  <c r="AC575" s="251"/>
      <c r="AD575" s="251"/>
      <c r="AE575" s="247"/>
      <c r="AF575" s="247"/>
    </row>
    <row r="576" spans="1:32" ht="17.25" customHeight="1">
      <c r="A576" s="245"/>
      <c r="B576" s="245"/>
      <c r="C576" s="246"/>
      <c r="D576" s="247"/>
      <c r="E576" s="247"/>
      <c r="F576" s="247"/>
      <c r="G576" s="247"/>
      <c r="H576" s="245"/>
      <c r="I576" s="247"/>
      <c r="J576" s="247"/>
      <c r="K576" s="247"/>
      <c r="L576" s="251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  <c r="AC576" s="251"/>
      <c r="AD576" s="251"/>
      <c r="AE576" s="247"/>
      <c r="AF576" s="247"/>
    </row>
    <row r="577" spans="1:32" ht="17.25" customHeight="1">
      <c r="A577" s="245"/>
      <c r="B577" s="245"/>
      <c r="C577" s="246"/>
      <c r="D577" s="247"/>
      <c r="E577" s="247"/>
      <c r="F577" s="247"/>
      <c r="G577" s="247"/>
      <c r="H577" s="245"/>
      <c r="I577" s="247"/>
      <c r="J577" s="247"/>
      <c r="K577" s="247"/>
      <c r="L577" s="251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  <c r="AC577" s="251"/>
      <c r="AD577" s="251"/>
      <c r="AE577" s="247"/>
      <c r="AF577" s="247"/>
    </row>
    <row r="578" spans="1:32" ht="17.25" customHeight="1">
      <c r="A578" s="245"/>
      <c r="B578" s="245"/>
      <c r="C578" s="246"/>
      <c r="D578" s="247"/>
      <c r="E578" s="247"/>
      <c r="F578" s="247"/>
      <c r="G578" s="247"/>
      <c r="H578" s="245"/>
      <c r="I578" s="247"/>
      <c r="J578" s="247"/>
      <c r="K578" s="247"/>
      <c r="L578" s="251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  <c r="AC578" s="251"/>
      <c r="AD578" s="251"/>
      <c r="AE578" s="247"/>
      <c r="AF578" s="247"/>
    </row>
    <row r="579" spans="1:32" ht="17.25" customHeight="1">
      <c r="A579" s="245"/>
      <c r="B579" s="245"/>
      <c r="C579" s="246"/>
      <c r="D579" s="247"/>
      <c r="E579" s="247"/>
      <c r="F579" s="247"/>
      <c r="G579" s="247"/>
      <c r="H579" s="245"/>
      <c r="I579" s="247"/>
      <c r="J579" s="247"/>
      <c r="K579" s="247"/>
      <c r="L579" s="251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  <c r="AC579" s="251"/>
      <c r="AD579" s="251"/>
      <c r="AE579" s="247"/>
      <c r="AF579" s="247"/>
    </row>
    <row r="580" spans="1:32" ht="17.25" customHeight="1">
      <c r="A580" s="245"/>
      <c r="B580" s="245"/>
      <c r="C580" s="246"/>
      <c r="D580" s="247"/>
      <c r="E580" s="247"/>
      <c r="F580" s="247"/>
      <c r="G580" s="247"/>
      <c r="H580" s="245"/>
      <c r="I580" s="247"/>
      <c r="J580" s="247"/>
      <c r="K580" s="247"/>
      <c r="L580" s="251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  <c r="AC580" s="251"/>
      <c r="AD580" s="251"/>
      <c r="AE580" s="247"/>
      <c r="AF580" s="247"/>
    </row>
    <row r="581" spans="1:32" ht="17.25" customHeight="1">
      <c r="A581" s="245"/>
      <c r="B581" s="245"/>
      <c r="C581" s="246"/>
      <c r="D581" s="247"/>
      <c r="E581" s="247"/>
      <c r="F581" s="247"/>
      <c r="G581" s="247"/>
      <c r="H581" s="245"/>
      <c r="I581" s="247"/>
      <c r="J581" s="247"/>
      <c r="K581" s="247"/>
      <c r="L581" s="251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  <c r="AC581" s="251"/>
      <c r="AD581" s="251"/>
      <c r="AE581" s="247"/>
      <c r="AF581" s="247"/>
    </row>
    <row r="582" spans="1:32" ht="17.25" customHeight="1">
      <c r="A582" s="245"/>
      <c r="B582" s="245"/>
      <c r="C582" s="246"/>
      <c r="D582" s="247"/>
      <c r="E582" s="247"/>
      <c r="F582" s="247"/>
      <c r="G582" s="247"/>
      <c r="H582" s="245"/>
      <c r="I582" s="247"/>
      <c r="J582" s="247"/>
      <c r="K582" s="247"/>
      <c r="L582" s="251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  <c r="AC582" s="251"/>
      <c r="AD582" s="251"/>
      <c r="AE582" s="247"/>
      <c r="AF582" s="247"/>
    </row>
    <row r="583" spans="1:32" ht="17.25" customHeight="1">
      <c r="A583" s="245"/>
      <c r="B583" s="245"/>
      <c r="C583" s="246"/>
      <c r="D583" s="247"/>
      <c r="E583" s="247"/>
      <c r="F583" s="247"/>
      <c r="G583" s="247"/>
      <c r="H583" s="245"/>
      <c r="I583" s="247"/>
      <c r="J583" s="247"/>
      <c r="K583" s="247"/>
      <c r="L583" s="251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  <c r="AC583" s="251"/>
      <c r="AD583" s="251"/>
      <c r="AE583" s="247"/>
      <c r="AF583" s="247"/>
    </row>
    <row r="584" spans="1:32" ht="17.25" customHeight="1">
      <c r="A584" s="245"/>
      <c r="B584" s="245"/>
      <c r="C584" s="246"/>
      <c r="D584" s="247"/>
      <c r="E584" s="247"/>
      <c r="F584" s="247"/>
      <c r="G584" s="247"/>
      <c r="H584" s="245"/>
      <c r="I584" s="247"/>
      <c r="J584" s="247"/>
      <c r="K584" s="247"/>
      <c r="L584" s="251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  <c r="AC584" s="251"/>
      <c r="AD584" s="251"/>
      <c r="AE584" s="247"/>
      <c r="AF584" s="247"/>
    </row>
    <row r="585" spans="1:32" ht="17.25" customHeight="1">
      <c r="A585" s="245"/>
      <c r="B585" s="245"/>
      <c r="C585" s="246"/>
      <c r="D585" s="247"/>
      <c r="E585" s="247"/>
      <c r="F585" s="247"/>
      <c r="G585" s="247"/>
      <c r="H585" s="245"/>
      <c r="I585" s="247"/>
      <c r="J585" s="247"/>
      <c r="K585" s="247"/>
      <c r="L585" s="251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  <c r="AC585" s="251"/>
      <c r="AD585" s="251"/>
      <c r="AE585" s="247"/>
      <c r="AF585" s="247"/>
    </row>
    <row r="586" spans="1:32" ht="17.25" customHeight="1">
      <c r="A586" s="245"/>
      <c r="B586" s="245"/>
      <c r="C586" s="246"/>
      <c r="D586" s="247"/>
      <c r="E586" s="247"/>
      <c r="F586" s="247"/>
      <c r="G586" s="247"/>
      <c r="H586" s="245"/>
      <c r="I586" s="247"/>
      <c r="J586" s="247"/>
      <c r="K586" s="247"/>
      <c r="L586" s="251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  <c r="AC586" s="251"/>
      <c r="AD586" s="251"/>
      <c r="AE586" s="247"/>
      <c r="AF586" s="247"/>
    </row>
    <row r="587" spans="1:32" ht="17.25" customHeight="1">
      <c r="A587" s="245"/>
      <c r="B587" s="245"/>
      <c r="C587" s="246"/>
      <c r="D587" s="247"/>
      <c r="E587" s="247"/>
      <c r="F587" s="247"/>
      <c r="G587" s="247"/>
      <c r="H587" s="245"/>
      <c r="I587" s="247"/>
      <c r="J587" s="247"/>
      <c r="K587" s="247"/>
      <c r="L587" s="251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  <c r="AC587" s="251"/>
      <c r="AD587" s="251"/>
      <c r="AE587" s="247"/>
      <c r="AF587" s="247"/>
    </row>
    <row r="588" spans="1:32" ht="17.25" customHeight="1">
      <c r="A588" s="245"/>
      <c r="B588" s="245"/>
      <c r="C588" s="246"/>
      <c r="D588" s="247"/>
      <c r="E588" s="247"/>
      <c r="F588" s="247"/>
      <c r="G588" s="247"/>
      <c r="H588" s="245"/>
      <c r="I588" s="247"/>
      <c r="J588" s="247"/>
      <c r="K588" s="247"/>
      <c r="L588" s="251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  <c r="AC588" s="251"/>
      <c r="AD588" s="251"/>
      <c r="AE588" s="247"/>
      <c r="AF588" s="247"/>
    </row>
    <row r="589" spans="1:32" ht="17.25" customHeight="1">
      <c r="A589" s="245"/>
      <c r="B589" s="245"/>
      <c r="C589" s="246"/>
      <c r="D589" s="247"/>
      <c r="E589" s="247"/>
      <c r="F589" s="247"/>
      <c r="G589" s="247"/>
      <c r="H589" s="245"/>
      <c r="I589" s="247"/>
      <c r="J589" s="247"/>
      <c r="K589" s="247"/>
      <c r="L589" s="251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  <c r="AC589" s="251"/>
      <c r="AD589" s="251"/>
      <c r="AE589" s="247"/>
      <c r="AF589" s="247"/>
    </row>
    <row r="590" spans="1:32" ht="17.25" customHeight="1">
      <c r="A590" s="245"/>
      <c r="B590" s="245"/>
      <c r="C590" s="246"/>
      <c r="D590" s="247"/>
      <c r="E590" s="247"/>
      <c r="F590" s="247"/>
      <c r="G590" s="247"/>
      <c r="H590" s="245"/>
      <c r="I590" s="247"/>
      <c r="J590" s="247"/>
      <c r="K590" s="247"/>
      <c r="L590" s="251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  <c r="AC590" s="251"/>
      <c r="AD590" s="251"/>
      <c r="AE590" s="247"/>
      <c r="AF590" s="247"/>
    </row>
    <row r="591" spans="1:32" ht="17.25" customHeight="1">
      <c r="A591" s="245"/>
      <c r="B591" s="245"/>
      <c r="C591" s="246"/>
      <c r="D591" s="247"/>
      <c r="E591" s="247"/>
      <c r="F591" s="247"/>
      <c r="G591" s="247"/>
      <c r="H591" s="245"/>
      <c r="I591" s="247"/>
      <c r="J591" s="247"/>
      <c r="K591" s="247"/>
      <c r="L591" s="251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  <c r="AC591" s="251"/>
      <c r="AD591" s="251"/>
      <c r="AE591" s="247"/>
      <c r="AF591" s="247"/>
    </row>
    <row r="592" spans="1:32" ht="17.25" customHeight="1">
      <c r="A592" s="245"/>
      <c r="B592" s="245"/>
      <c r="C592" s="246"/>
      <c r="D592" s="247"/>
      <c r="E592" s="247"/>
      <c r="F592" s="247"/>
      <c r="G592" s="247"/>
      <c r="H592" s="245"/>
      <c r="I592" s="247"/>
      <c r="J592" s="247"/>
      <c r="K592" s="247"/>
      <c r="L592" s="251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  <c r="AC592" s="251"/>
      <c r="AD592" s="251"/>
      <c r="AE592" s="247"/>
      <c r="AF592" s="247"/>
    </row>
    <row r="593" spans="1:32" ht="17.25" customHeight="1">
      <c r="A593" s="245"/>
      <c r="B593" s="245"/>
      <c r="C593" s="246"/>
      <c r="D593" s="247"/>
      <c r="E593" s="247"/>
      <c r="F593" s="247"/>
      <c r="G593" s="247"/>
      <c r="H593" s="245"/>
      <c r="I593" s="247"/>
      <c r="J593" s="247"/>
      <c r="K593" s="247"/>
      <c r="L593" s="251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  <c r="AC593" s="251"/>
      <c r="AD593" s="251"/>
      <c r="AE593" s="247"/>
      <c r="AF593" s="247"/>
    </row>
    <row r="594" spans="1:32" ht="17.25" customHeight="1">
      <c r="A594" s="245"/>
      <c r="B594" s="245"/>
      <c r="C594" s="246"/>
      <c r="D594" s="247"/>
      <c r="E594" s="247"/>
      <c r="F594" s="247"/>
      <c r="G594" s="247"/>
      <c r="H594" s="245"/>
      <c r="I594" s="247"/>
      <c r="J594" s="247"/>
      <c r="K594" s="247"/>
      <c r="L594" s="251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  <c r="AC594" s="251"/>
      <c r="AD594" s="251"/>
      <c r="AE594" s="247"/>
      <c r="AF594" s="247"/>
    </row>
    <row r="595" spans="1:32" ht="17.25" customHeight="1">
      <c r="A595" s="245"/>
      <c r="B595" s="245"/>
      <c r="C595" s="246"/>
      <c r="D595" s="247"/>
      <c r="E595" s="247"/>
      <c r="F595" s="247"/>
      <c r="G595" s="247"/>
      <c r="H595" s="245"/>
      <c r="I595" s="247"/>
      <c r="J595" s="247"/>
      <c r="K595" s="247"/>
      <c r="L595" s="251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  <c r="AC595" s="251"/>
      <c r="AD595" s="251"/>
      <c r="AE595" s="247"/>
      <c r="AF595" s="247"/>
    </row>
    <row r="596" spans="1:32" ht="17.25" customHeight="1">
      <c r="A596" s="245"/>
      <c r="B596" s="245"/>
      <c r="C596" s="246"/>
      <c r="D596" s="247"/>
      <c r="E596" s="247"/>
      <c r="F596" s="247"/>
      <c r="G596" s="247"/>
      <c r="H596" s="245"/>
      <c r="I596" s="247"/>
      <c r="J596" s="247"/>
      <c r="K596" s="247"/>
      <c r="L596" s="251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  <c r="AC596" s="251"/>
      <c r="AD596" s="251"/>
      <c r="AE596" s="247"/>
      <c r="AF596" s="247"/>
    </row>
    <row r="597" spans="1:32" ht="17.25" customHeight="1">
      <c r="A597" s="245"/>
      <c r="B597" s="245"/>
      <c r="C597" s="246"/>
      <c r="D597" s="247"/>
      <c r="E597" s="247"/>
      <c r="F597" s="247"/>
      <c r="G597" s="247"/>
      <c r="H597" s="245"/>
      <c r="I597" s="247"/>
      <c r="J597" s="247"/>
      <c r="K597" s="247"/>
      <c r="L597" s="251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  <c r="AC597" s="251"/>
      <c r="AD597" s="251"/>
      <c r="AE597" s="247"/>
      <c r="AF597" s="247"/>
    </row>
    <row r="598" spans="1:32" ht="17.25" customHeight="1">
      <c r="A598" s="245"/>
      <c r="B598" s="245"/>
      <c r="C598" s="246"/>
      <c r="D598" s="247"/>
      <c r="E598" s="247"/>
      <c r="F598" s="247"/>
      <c r="G598" s="247"/>
      <c r="H598" s="245"/>
      <c r="I598" s="247"/>
      <c r="J598" s="247"/>
      <c r="K598" s="247"/>
      <c r="L598" s="251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  <c r="AC598" s="251"/>
      <c r="AD598" s="251"/>
      <c r="AE598" s="247"/>
      <c r="AF598" s="247"/>
    </row>
    <row r="599" spans="1:32" ht="17.25" customHeight="1">
      <c r="A599" s="245"/>
      <c r="B599" s="245"/>
      <c r="C599" s="246"/>
      <c r="D599" s="247"/>
      <c r="E599" s="247"/>
      <c r="F599" s="247"/>
      <c r="G599" s="247"/>
      <c r="H599" s="245"/>
      <c r="I599" s="247"/>
      <c r="J599" s="247"/>
      <c r="K599" s="247"/>
      <c r="L599" s="251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  <c r="AC599" s="251"/>
      <c r="AD599" s="251"/>
      <c r="AE599" s="247"/>
      <c r="AF599" s="247"/>
    </row>
    <row r="600" spans="1:32" ht="17.25" customHeight="1">
      <c r="A600" s="245"/>
      <c r="B600" s="245"/>
      <c r="C600" s="246"/>
      <c r="D600" s="247"/>
      <c r="E600" s="247"/>
      <c r="F600" s="247"/>
      <c r="G600" s="247"/>
      <c r="H600" s="245"/>
      <c r="I600" s="247"/>
      <c r="J600" s="247"/>
      <c r="K600" s="247"/>
      <c r="L600" s="251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  <c r="AC600" s="251"/>
      <c r="AD600" s="251"/>
      <c r="AE600" s="247"/>
      <c r="AF600" s="247"/>
    </row>
    <row r="601" spans="1:32" ht="17.25" customHeight="1">
      <c r="A601" s="245"/>
      <c r="B601" s="245"/>
      <c r="C601" s="246"/>
      <c r="D601" s="247"/>
      <c r="E601" s="247"/>
      <c r="F601" s="247"/>
      <c r="G601" s="247"/>
      <c r="H601" s="245"/>
      <c r="I601" s="247"/>
      <c r="J601" s="247"/>
      <c r="K601" s="247"/>
      <c r="L601" s="251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  <c r="AC601" s="251"/>
      <c r="AD601" s="251"/>
      <c r="AE601" s="247"/>
      <c r="AF601" s="247"/>
    </row>
    <row r="602" spans="1:32" ht="17.25" customHeight="1">
      <c r="A602" s="245"/>
      <c r="B602" s="245"/>
      <c r="C602" s="246"/>
      <c r="D602" s="247"/>
      <c r="E602" s="247"/>
      <c r="F602" s="247"/>
      <c r="G602" s="247"/>
      <c r="H602" s="245"/>
      <c r="I602" s="247"/>
      <c r="J602" s="247"/>
      <c r="K602" s="247"/>
      <c r="L602" s="251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  <c r="AC602" s="251"/>
      <c r="AD602" s="251"/>
      <c r="AE602" s="247"/>
      <c r="AF602" s="247"/>
    </row>
    <row r="603" spans="1:32" ht="17.25" customHeight="1">
      <c r="A603" s="245"/>
      <c r="B603" s="245"/>
      <c r="C603" s="246"/>
      <c r="D603" s="247"/>
      <c r="E603" s="247"/>
      <c r="F603" s="247"/>
      <c r="G603" s="247"/>
      <c r="H603" s="245"/>
      <c r="I603" s="247"/>
      <c r="J603" s="247"/>
      <c r="K603" s="247"/>
      <c r="L603" s="251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  <c r="AC603" s="251"/>
      <c r="AD603" s="251"/>
      <c r="AE603" s="247"/>
      <c r="AF603" s="247"/>
    </row>
    <row r="604" spans="1:32" ht="17.25" customHeight="1">
      <c r="A604" s="245"/>
      <c r="B604" s="245"/>
      <c r="C604" s="246"/>
      <c r="D604" s="247"/>
      <c r="E604" s="247"/>
      <c r="F604" s="247"/>
      <c r="G604" s="247"/>
      <c r="H604" s="245"/>
      <c r="I604" s="247"/>
      <c r="J604" s="247"/>
      <c r="K604" s="247"/>
      <c r="L604" s="251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  <c r="AC604" s="251"/>
      <c r="AD604" s="251"/>
      <c r="AE604" s="247"/>
      <c r="AF604" s="247"/>
    </row>
    <row r="605" spans="1:32" ht="17.25" customHeight="1">
      <c r="A605" s="245"/>
      <c r="B605" s="245"/>
      <c r="C605" s="246"/>
      <c r="D605" s="247"/>
      <c r="E605" s="247"/>
      <c r="F605" s="247"/>
      <c r="G605" s="247"/>
      <c r="H605" s="245"/>
      <c r="I605" s="247"/>
      <c r="J605" s="247"/>
      <c r="K605" s="247"/>
      <c r="L605" s="251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  <c r="AC605" s="251"/>
      <c r="AD605" s="251"/>
      <c r="AE605" s="247"/>
      <c r="AF605" s="247"/>
    </row>
    <row r="606" spans="1:32" ht="17.25" customHeight="1">
      <c r="A606" s="245"/>
      <c r="B606" s="245"/>
      <c r="C606" s="246"/>
      <c r="D606" s="247"/>
      <c r="E606" s="247"/>
      <c r="F606" s="247"/>
      <c r="G606" s="247"/>
      <c r="H606" s="245"/>
      <c r="I606" s="247"/>
      <c r="J606" s="247"/>
      <c r="K606" s="247"/>
      <c r="L606" s="251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  <c r="AC606" s="251"/>
      <c r="AD606" s="251"/>
      <c r="AE606" s="247"/>
      <c r="AF606" s="247"/>
    </row>
    <row r="607" spans="1:32" ht="17.25" customHeight="1">
      <c r="A607" s="245"/>
      <c r="B607" s="245"/>
      <c r="C607" s="246"/>
      <c r="D607" s="247"/>
      <c r="E607" s="247"/>
      <c r="F607" s="247"/>
      <c r="G607" s="247"/>
      <c r="H607" s="245"/>
      <c r="I607" s="247"/>
      <c r="J607" s="247"/>
      <c r="K607" s="247"/>
      <c r="L607" s="251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  <c r="AC607" s="251"/>
      <c r="AD607" s="251"/>
      <c r="AE607" s="247"/>
      <c r="AF607" s="247"/>
    </row>
    <row r="608" spans="1:32" ht="17.25" customHeight="1">
      <c r="A608" s="245"/>
      <c r="B608" s="245"/>
      <c r="C608" s="246"/>
      <c r="D608" s="247"/>
      <c r="E608" s="247"/>
      <c r="F608" s="247"/>
      <c r="G608" s="247"/>
      <c r="H608" s="245"/>
      <c r="I608" s="247"/>
      <c r="J608" s="247"/>
      <c r="K608" s="247"/>
      <c r="L608" s="251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247"/>
      <c r="AC608" s="251"/>
      <c r="AD608" s="251"/>
      <c r="AE608" s="247"/>
      <c r="AF608" s="247"/>
    </row>
    <row r="609" spans="1:32" ht="17.25" customHeight="1">
      <c r="A609" s="245"/>
      <c r="B609" s="245"/>
      <c r="C609" s="246"/>
      <c r="D609" s="247"/>
      <c r="E609" s="247"/>
      <c r="F609" s="247"/>
      <c r="G609" s="247"/>
      <c r="H609" s="245"/>
      <c r="I609" s="247"/>
      <c r="J609" s="247"/>
      <c r="K609" s="247"/>
      <c r="L609" s="251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  <c r="AA609" s="247"/>
      <c r="AB609" s="247"/>
      <c r="AC609" s="251"/>
      <c r="AD609" s="251"/>
      <c r="AE609" s="247"/>
      <c r="AF609" s="247"/>
    </row>
    <row r="610" spans="1:32" ht="17.25" customHeight="1">
      <c r="A610" s="245"/>
      <c r="B610" s="245"/>
      <c r="C610" s="246"/>
      <c r="D610" s="247"/>
      <c r="E610" s="247"/>
      <c r="F610" s="247"/>
      <c r="G610" s="247"/>
      <c r="H610" s="245"/>
      <c r="I610" s="247"/>
      <c r="J610" s="247"/>
      <c r="K610" s="247"/>
      <c r="L610" s="251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  <c r="AA610" s="247"/>
      <c r="AB610" s="247"/>
      <c r="AC610" s="251"/>
      <c r="AD610" s="251"/>
      <c r="AE610" s="247"/>
      <c r="AF610" s="247"/>
    </row>
    <row r="611" spans="1:32" ht="17.25" customHeight="1">
      <c r="A611" s="245"/>
      <c r="B611" s="245"/>
      <c r="C611" s="246"/>
      <c r="D611" s="247"/>
      <c r="E611" s="247"/>
      <c r="F611" s="247"/>
      <c r="G611" s="247"/>
      <c r="H611" s="245"/>
      <c r="I611" s="247"/>
      <c r="J611" s="247"/>
      <c r="K611" s="247"/>
      <c r="L611" s="251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  <c r="AA611" s="247"/>
      <c r="AB611" s="247"/>
      <c r="AC611" s="251"/>
      <c r="AD611" s="251"/>
      <c r="AE611" s="247"/>
      <c r="AF611" s="247"/>
    </row>
    <row r="612" spans="1:32" ht="17.25" customHeight="1">
      <c r="A612" s="245"/>
      <c r="B612" s="245"/>
      <c r="C612" s="246"/>
      <c r="D612" s="247"/>
      <c r="E612" s="247"/>
      <c r="F612" s="247"/>
      <c r="G612" s="247"/>
      <c r="H612" s="245"/>
      <c r="I612" s="247"/>
      <c r="J612" s="247"/>
      <c r="K612" s="247"/>
      <c r="L612" s="251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  <c r="AC612" s="251"/>
      <c r="AD612" s="251"/>
      <c r="AE612" s="247"/>
      <c r="AF612" s="247"/>
    </row>
    <row r="613" spans="1:32" ht="17.25" customHeight="1">
      <c r="A613" s="245"/>
      <c r="B613" s="245"/>
      <c r="C613" s="246"/>
      <c r="D613" s="247"/>
      <c r="E613" s="247"/>
      <c r="F613" s="247"/>
      <c r="G613" s="247"/>
      <c r="H613" s="245"/>
      <c r="I613" s="247"/>
      <c r="J613" s="247"/>
      <c r="K613" s="247"/>
      <c r="L613" s="251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  <c r="AC613" s="251"/>
      <c r="AD613" s="251"/>
      <c r="AE613" s="247"/>
      <c r="AF613" s="247"/>
    </row>
    <row r="614" spans="1:32" ht="17.25" customHeight="1">
      <c r="A614" s="245"/>
      <c r="B614" s="245"/>
      <c r="C614" s="246"/>
      <c r="D614" s="247"/>
      <c r="E614" s="247"/>
      <c r="F614" s="247"/>
      <c r="G614" s="247"/>
      <c r="H614" s="245"/>
      <c r="I614" s="247"/>
      <c r="J614" s="247"/>
      <c r="K614" s="247"/>
      <c r="L614" s="251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  <c r="AA614" s="247"/>
      <c r="AB614" s="247"/>
      <c r="AC614" s="251"/>
      <c r="AD614" s="251"/>
      <c r="AE614" s="247"/>
      <c r="AF614" s="247"/>
    </row>
    <row r="615" spans="1:32" ht="17.25" customHeight="1">
      <c r="A615" s="245"/>
      <c r="B615" s="245"/>
      <c r="C615" s="246"/>
      <c r="D615" s="247"/>
      <c r="E615" s="247"/>
      <c r="F615" s="247"/>
      <c r="G615" s="247"/>
      <c r="H615" s="245"/>
      <c r="I615" s="247"/>
      <c r="J615" s="247"/>
      <c r="K615" s="247"/>
      <c r="L615" s="251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  <c r="AA615" s="247"/>
      <c r="AB615" s="247"/>
      <c r="AC615" s="251"/>
      <c r="AD615" s="251"/>
      <c r="AE615" s="247"/>
      <c r="AF615" s="247"/>
    </row>
    <row r="616" spans="1:32" ht="17.25" customHeight="1">
      <c r="A616" s="245"/>
      <c r="B616" s="245"/>
      <c r="C616" s="246"/>
      <c r="D616" s="247"/>
      <c r="E616" s="247"/>
      <c r="F616" s="247"/>
      <c r="G616" s="247"/>
      <c r="H616" s="245"/>
      <c r="I616" s="247"/>
      <c r="J616" s="247"/>
      <c r="K616" s="247"/>
      <c r="L616" s="251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  <c r="AA616" s="247"/>
      <c r="AB616" s="247"/>
      <c r="AC616" s="251"/>
      <c r="AD616" s="251"/>
      <c r="AE616" s="247"/>
      <c r="AF616" s="247"/>
    </row>
    <row r="617" spans="1:32" ht="17.25" customHeight="1">
      <c r="A617" s="245"/>
      <c r="B617" s="245"/>
      <c r="C617" s="246"/>
      <c r="D617" s="247"/>
      <c r="E617" s="247"/>
      <c r="F617" s="247"/>
      <c r="G617" s="247"/>
      <c r="H617" s="245"/>
      <c r="I617" s="247"/>
      <c r="J617" s="247"/>
      <c r="K617" s="247"/>
      <c r="L617" s="251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  <c r="AA617" s="247"/>
      <c r="AB617" s="247"/>
      <c r="AC617" s="251"/>
      <c r="AD617" s="251"/>
      <c r="AE617" s="247"/>
      <c r="AF617" s="247"/>
    </row>
    <row r="618" spans="1:32" ht="17.25" customHeight="1">
      <c r="A618" s="245"/>
      <c r="B618" s="245"/>
      <c r="C618" s="246"/>
      <c r="D618" s="247"/>
      <c r="E618" s="247"/>
      <c r="F618" s="247"/>
      <c r="G618" s="247"/>
      <c r="H618" s="245"/>
      <c r="I618" s="247"/>
      <c r="J618" s="247"/>
      <c r="K618" s="247"/>
      <c r="L618" s="251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  <c r="AC618" s="251"/>
      <c r="AD618" s="251"/>
      <c r="AE618" s="247"/>
      <c r="AF618" s="247"/>
    </row>
    <row r="619" spans="1:32" ht="17.25" customHeight="1">
      <c r="A619" s="245"/>
      <c r="B619" s="245"/>
      <c r="C619" s="246"/>
      <c r="D619" s="247"/>
      <c r="E619" s="247"/>
      <c r="F619" s="247"/>
      <c r="G619" s="247"/>
      <c r="H619" s="245"/>
      <c r="I619" s="247"/>
      <c r="J619" s="247"/>
      <c r="K619" s="247"/>
      <c r="L619" s="251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  <c r="AC619" s="251"/>
      <c r="AD619" s="251"/>
      <c r="AE619" s="247"/>
      <c r="AF619" s="247"/>
    </row>
    <row r="620" spans="1:32" ht="17.25" customHeight="1">
      <c r="A620" s="245"/>
      <c r="B620" s="245"/>
      <c r="C620" s="246"/>
      <c r="D620" s="247"/>
      <c r="E620" s="247"/>
      <c r="F620" s="247"/>
      <c r="G620" s="247"/>
      <c r="H620" s="245"/>
      <c r="I620" s="247"/>
      <c r="J620" s="247"/>
      <c r="K620" s="247"/>
      <c r="L620" s="251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  <c r="AC620" s="251"/>
      <c r="AD620" s="251"/>
      <c r="AE620" s="247"/>
      <c r="AF620" s="247"/>
    </row>
    <row r="621" spans="1:32" ht="17.25" customHeight="1">
      <c r="A621" s="245"/>
      <c r="B621" s="245"/>
      <c r="C621" s="246"/>
      <c r="D621" s="247"/>
      <c r="E621" s="247"/>
      <c r="F621" s="247"/>
      <c r="G621" s="247"/>
      <c r="H621" s="245"/>
      <c r="I621" s="247"/>
      <c r="J621" s="247"/>
      <c r="K621" s="247"/>
      <c r="L621" s="251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  <c r="AC621" s="251"/>
      <c r="AD621" s="251"/>
      <c r="AE621" s="247"/>
      <c r="AF621" s="247"/>
    </row>
    <row r="622" spans="1:32" ht="17.25" customHeight="1">
      <c r="A622" s="245"/>
      <c r="B622" s="245"/>
      <c r="C622" s="246"/>
      <c r="D622" s="247"/>
      <c r="E622" s="247"/>
      <c r="F622" s="247"/>
      <c r="G622" s="247"/>
      <c r="H622" s="245"/>
      <c r="I622" s="247"/>
      <c r="J622" s="247"/>
      <c r="K622" s="247"/>
      <c r="L622" s="251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  <c r="AC622" s="251"/>
      <c r="AD622" s="251"/>
      <c r="AE622" s="247"/>
      <c r="AF622" s="247"/>
    </row>
    <row r="623" spans="1:32" ht="17.25" customHeight="1">
      <c r="A623" s="245"/>
      <c r="B623" s="245"/>
      <c r="C623" s="246"/>
      <c r="D623" s="247"/>
      <c r="E623" s="247"/>
      <c r="F623" s="247"/>
      <c r="G623" s="247"/>
      <c r="H623" s="245"/>
      <c r="I623" s="247"/>
      <c r="J623" s="247"/>
      <c r="K623" s="247"/>
      <c r="L623" s="251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  <c r="AC623" s="251"/>
      <c r="AD623" s="251"/>
      <c r="AE623" s="247"/>
      <c r="AF623" s="247"/>
    </row>
    <row r="624" spans="1:32" ht="17.25" customHeight="1">
      <c r="A624" s="245"/>
      <c r="B624" s="245"/>
      <c r="C624" s="246"/>
      <c r="D624" s="247"/>
      <c r="E624" s="247"/>
      <c r="F624" s="247"/>
      <c r="G624" s="247"/>
      <c r="H624" s="245"/>
      <c r="I624" s="247"/>
      <c r="J624" s="247"/>
      <c r="K624" s="247"/>
      <c r="L624" s="251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  <c r="AC624" s="251"/>
      <c r="AD624" s="251"/>
      <c r="AE624" s="247"/>
      <c r="AF624" s="247"/>
    </row>
    <row r="625" spans="1:32" ht="17.25" customHeight="1">
      <c r="A625" s="245"/>
      <c r="B625" s="245"/>
      <c r="C625" s="246"/>
      <c r="D625" s="247"/>
      <c r="E625" s="247"/>
      <c r="F625" s="247"/>
      <c r="G625" s="247"/>
      <c r="H625" s="245"/>
      <c r="I625" s="247"/>
      <c r="J625" s="247"/>
      <c r="K625" s="247"/>
      <c r="L625" s="251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  <c r="AC625" s="251"/>
      <c r="AD625" s="251"/>
      <c r="AE625" s="247"/>
      <c r="AF625" s="247"/>
    </row>
    <row r="626" spans="1:32" ht="17.25" customHeight="1">
      <c r="A626" s="245"/>
      <c r="B626" s="245"/>
      <c r="C626" s="246"/>
      <c r="D626" s="247"/>
      <c r="E626" s="247"/>
      <c r="F626" s="247"/>
      <c r="G626" s="247"/>
      <c r="H626" s="245"/>
      <c r="I626" s="247"/>
      <c r="J626" s="247"/>
      <c r="K626" s="247"/>
      <c r="L626" s="251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  <c r="AC626" s="251"/>
      <c r="AD626" s="251"/>
      <c r="AE626" s="247"/>
      <c r="AF626" s="247"/>
    </row>
    <row r="627" spans="1:32" ht="17.25" customHeight="1">
      <c r="A627" s="245"/>
      <c r="B627" s="245"/>
      <c r="C627" s="246"/>
      <c r="D627" s="247"/>
      <c r="E627" s="247"/>
      <c r="F627" s="247"/>
      <c r="G627" s="247"/>
      <c r="H627" s="245"/>
      <c r="I627" s="247"/>
      <c r="J627" s="247"/>
      <c r="K627" s="247"/>
      <c r="L627" s="251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  <c r="AC627" s="251"/>
      <c r="AD627" s="251"/>
      <c r="AE627" s="247"/>
      <c r="AF627" s="247"/>
    </row>
    <row r="628" spans="1:32" ht="17.25" customHeight="1">
      <c r="A628" s="245"/>
      <c r="B628" s="245"/>
      <c r="C628" s="246"/>
      <c r="D628" s="247"/>
      <c r="E628" s="247"/>
      <c r="F628" s="247"/>
      <c r="G628" s="247"/>
      <c r="H628" s="245"/>
      <c r="I628" s="247"/>
      <c r="J628" s="247"/>
      <c r="K628" s="247"/>
      <c r="L628" s="251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  <c r="AC628" s="251"/>
      <c r="AD628" s="251"/>
      <c r="AE628" s="247"/>
      <c r="AF628" s="247"/>
    </row>
    <row r="629" spans="1:32" ht="17.25" customHeight="1">
      <c r="A629" s="245"/>
      <c r="B629" s="245"/>
      <c r="C629" s="246"/>
      <c r="D629" s="247"/>
      <c r="E629" s="247"/>
      <c r="F629" s="247"/>
      <c r="G629" s="247"/>
      <c r="H629" s="245"/>
      <c r="I629" s="247"/>
      <c r="J629" s="247"/>
      <c r="K629" s="247"/>
      <c r="L629" s="251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  <c r="AC629" s="251"/>
      <c r="AD629" s="251"/>
      <c r="AE629" s="247"/>
      <c r="AF629" s="247"/>
    </row>
    <row r="630" spans="1:32" ht="17.25" customHeight="1">
      <c r="A630" s="245"/>
      <c r="B630" s="245"/>
      <c r="C630" s="246"/>
      <c r="D630" s="247"/>
      <c r="E630" s="247"/>
      <c r="F630" s="247"/>
      <c r="G630" s="247"/>
      <c r="H630" s="245"/>
      <c r="I630" s="247"/>
      <c r="J630" s="247"/>
      <c r="K630" s="247"/>
      <c r="L630" s="251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  <c r="AC630" s="251"/>
      <c r="AD630" s="251"/>
      <c r="AE630" s="247"/>
      <c r="AF630" s="247"/>
    </row>
    <row r="631" spans="1:32" ht="17.25" customHeight="1">
      <c r="A631" s="245"/>
      <c r="B631" s="245"/>
      <c r="C631" s="246"/>
      <c r="D631" s="247"/>
      <c r="E631" s="247"/>
      <c r="F631" s="247"/>
      <c r="G631" s="247"/>
      <c r="H631" s="245"/>
      <c r="I631" s="247"/>
      <c r="J631" s="247"/>
      <c r="K631" s="247"/>
      <c r="L631" s="251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  <c r="AC631" s="251"/>
      <c r="AD631" s="251"/>
      <c r="AE631" s="247"/>
      <c r="AF631" s="247"/>
    </row>
    <row r="632" spans="1:32" ht="17.25" customHeight="1">
      <c r="A632" s="245"/>
      <c r="B632" s="245"/>
      <c r="C632" s="246"/>
      <c r="D632" s="247"/>
      <c r="E632" s="247"/>
      <c r="F632" s="247"/>
      <c r="G632" s="247"/>
      <c r="H632" s="245"/>
      <c r="I632" s="247"/>
      <c r="J632" s="247"/>
      <c r="K632" s="247"/>
      <c r="L632" s="251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  <c r="AC632" s="251"/>
      <c r="AD632" s="251"/>
      <c r="AE632" s="247"/>
      <c r="AF632" s="247"/>
    </row>
    <row r="633" spans="1:32" ht="17.25" customHeight="1">
      <c r="A633" s="245"/>
      <c r="B633" s="245"/>
      <c r="C633" s="246"/>
      <c r="D633" s="247"/>
      <c r="E633" s="247"/>
      <c r="F633" s="247"/>
      <c r="G633" s="247"/>
      <c r="H633" s="245"/>
      <c r="I633" s="247"/>
      <c r="J633" s="247"/>
      <c r="K633" s="247"/>
      <c r="L633" s="251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  <c r="AA633" s="247"/>
      <c r="AB633" s="247"/>
      <c r="AC633" s="251"/>
      <c r="AD633" s="251"/>
      <c r="AE633" s="247"/>
      <c r="AF633" s="247"/>
    </row>
    <row r="634" spans="1:32" ht="17.25" customHeight="1">
      <c r="A634" s="245"/>
      <c r="B634" s="245"/>
      <c r="C634" s="246"/>
      <c r="D634" s="247"/>
      <c r="E634" s="247"/>
      <c r="F634" s="247"/>
      <c r="G634" s="247"/>
      <c r="H634" s="245"/>
      <c r="I634" s="247"/>
      <c r="J634" s="247"/>
      <c r="K634" s="247"/>
      <c r="L634" s="251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  <c r="AC634" s="251"/>
      <c r="AD634" s="251"/>
      <c r="AE634" s="247"/>
      <c r="AF634" s="247"/>
    </row>
    <row r="635" spans="1:32" ht="17.25" customHeight="1">
      <c r="A635" s="245"/>
      <c r="B635" s="245"/>
      <c r="C635" s="246"/>
      <c r="D635" s="247"/>
      <c r="E635" s="247"/>
      <c r="F635" s="247"/>
      <c r="G635" s="247"/>
      <c r="H635" s="245"/>
      <c r="I635" s="247"/>
      <c r="J635" s="247"/>
      <c r="K635" s="247"/>
      <c r="L635" s="251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  <c r="AA635" s="247"/>
      <c r="AB635" s="247"/>
      <c r="AC635" s="251"/>
      <c r="AD635" s="251"/>
      <c r="AE635" s="247"/>
      <c r="AF635" s="247"/>
    </row>
    <row r="636" spans="1:32" ht="17.25" customHeight="1">
      <c r="A636" s="245"/>
      <c r="B636" s="245"/>
      <c r="C636" s="246"/>
      <c r="D636" s="247"/>
      <c r="E636" s="247"/>
      <c r="F636" s="247"/>
      <c r="G636" s="247"/>
      <c r="H636" s="245"/>
      <c r="I636" s="247"/>
      <c r="J636" s="247"/>
      <c r="K636" s="247"/>
      <c r="L636" s="251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  <c r="AC636" s="251"/>
      <c r="AD636" s="251"/>
      <c r="AE636" s="247"/>
      <c r="AF636" s="247"/>
    </row>
    <row r="637" spans="1:32" ht="17.25" customHeight="1">
      <c r="A637" s="245"/>
      <c r="B637" s="245"/>
      <c r="C637" s="246"/>
      <c r="D637" s="247"/>
      <c r="E637" s="247"/>
      <c r="F637" s="247"/>
      <c r="G637" s="247"/>
      <c r="H637" s="245"/>
      <c r="I637" s="247"/>
      <c r="J637" s="247"/>
      <c r="K637" s="247"/>
      <c r="L637" s="251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  <c r="AA637" s="247"/>
      <c r="AB637" s="247"/>
      <c r="AC637" s="251"/>
      <c r="AD637" s="251"/>
      <c r="AE637" s="247"/>
      <c r="AF637" s="247"/>
    </row>
    <row r="638" spans="1:32" ht="17.25" customHeight="1">
      <c r="A638" s="245"/>
      <c r="B638" s="245"/>
      <c r="C638" s="246"/>
      <c r="D638" s="247"/>
      <c r="E638" s="247"/>
      <c r="F638" s="247"/>
      <c r="G638" s="247"/>
      <c r="H638" s="245"/>
      <c r="I638" s="247"/>
      <c r="J638" s="247"/>
      <c r="K638" s="247"/>
      <c r="L638" s="251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  <c r="AC638" s="251"/>
      <c r="AD638" s="251"/>
      <c r="AE638" s="247"/>
      <c r="AF638" s="247"/>
    </row>
    <row r="639" spans="1:32" ht="17.25" customHeight="1">
      <c r="A639" s="245"/>
      <c r="B639" s="245"/>
      <c r="C639" s="246"/>
      <c r="D639" s="247"/>
      <c r="E639" s="247"/>
      <c r="F639" s="247"/>
      <c r="G639" s="247"/>
      <c r="H639" s="245"/>
      <c r="I639" s="247"/>
      <c r="J639" s="247"/>
      <c r="K639" s="247"/>
      <c r="L639" s="251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  <c r="AA639" s="247"/>
      <c r="AB639" s="247"/>
      <c r="AC639" s="251"/>
      <c r="AD639" s="251"/>
      <c r="AE639" s="247"/>
      <c r="AF639" s="247"/>
    </row>
    <row r="640" spans="1:32" ht="17.25" customHeight="1">
      <c r="A640" s="245"/>
      <c r="B640" s="245"/>
      <c r="C640" s="246"/>
      <c r="D640" s="247"/>
      <c r="E640" s="247"/>
      <c r="F640" s="247"/>
      <c r="G640" s="247"/>
      <c r="H640" s="245"/>
      <c r="I640" s="247"/>
      <c r="J640" s="247"/>
      <c r="K640" s="247"/>
      <c r="L640" s="251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  <c r="AC640" s="251"/>
      <c r="AD640" s="251"/>
      <c r="AE640" s="247"/>
      <c r="AF640" s="247"/>
    </row>
    <row r="641" spans="1:32" ht="17.25" customHeight="1">
      <c r="A641" s="245"/>
      <c r="B641" s="245"/>
      <c r="C641" s="246"/>
      <c r="D641" s="247"/>
      <c r="E641" s="247"/>
      <c r="F641" s="247"/>
      <c r="G641" s="247"/>
      <c r="H641" s="245"/>
      <c r="I641" s="247"/>
      <c r="J641" s="247"/>
      <c r="K641" s="247"/>
      <c r="L641" s="251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  <c r="AA641" s="247"/>
      <c r="AB641" s="247"/>
      <c r="AC641" s="251"/>
      <c r="AD641" s="251"/>
      <c r="AE641" s="247"/>
      <c r="AF641" s="247"/>
    </row>
    <row r="642" spans="1:32" ht="17.25" customHeight="1">
      <c r="A642" s="245"/>
      <c r="B642" s="245"/>
      <c r="C642" s="246"/>
      <c r="D642" s="247"/>
      <c r="E642" s="247"/>
      <c r="F642" s="247"/>
      <c r="G642" s="247"/>
      <c r="H642" s="245"/>
      <c r="I642" s="247"/>
      <c r="J642" s="247"/>
      <c r="K642" s="247"/>
      <c r="L642" s="251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  <c r="AC642" s="251"/>
      <c r="AD642" s="251"/>
      <c r="AE642" s="247"/>
      <c r="AF642" s="247"/>
    </row>
    <row r="643" spans="1:32" ht="17.25" customHeight="1">
      <c r="A643" s="245"/>
      <c r="B643" s="245"/>
      <c r="C643" s="246"/>
      <c r="D643" s="247"/>
      <c r="E643" s="247"/>
      <c r="F643" s="247"/>
      <c r="G643" s="247"/>
      <c r="H643" s="245"/>
      <c r="I643" s="247"/>
      <c r="J643" s="247"/>
      <c r="K643" s="247"/>
      <c r="L643" s="251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  <c r="AA643" s="247"/>
      <c r="AB643" s="247"/>
      <c r="AC643" s="251"/>
      <c r="AD643" s="251"/>
      <c r="AE643" s="247"/>
      <c r="AF643" s="247"/>
    </row>
    <row r="644" spans="1:32" ht="17.25" customHeight="1">
      <c r="A644" s="245"/>
      <c r="B644" s="245"/>
      <c r="C644" s="246"/>
      <c r="D644" s="247"/>
      <c r="E644" s="247"/>
      <c r="F644" s="247"/>
      <c r="G644" s="247"/>
      <c r="H644" s="245"/>
      <c r="I644" s="247"/>
      <c r="J644" s="247"/>
      <c r="K644" s="247"/>
      <c r="L644" s="251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  <c r="AC644" s="251"/>
      <c r="AD644" s="251"/>
      <c r="AE644" s="247"/>
      <c r="AF644" s="247"/>
    </row>
    <row r="645" spans="1:32" ht="17.25" customHeight="1">
      <c r="A645" s="245"/>
      <c r="B645" s="245"/>
      <c r="C645" s="246"/>
      <c r="D645" s="247"/>
      <c r="E645" s="247"/>
      <c r="F645" s="247"/>
      <c r="G645" s="247"/>
      <c r="H645" s="245"/>
      <c r="I645" s="247"/>
      <c r="J645" s="247"/>
      <c r="K645" s="247"/>
      <c r="L645" s="251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  <c r="AC645" s="251"/>
      <c r="AD645" s="251"/>
      <c r="AE645" s="247"/>
      <c r="AF645" s="247"/>
    </row>
    <row r="646" spans="1:32" ht="17.25" customHeight="1">
      <c r="A646" s="245"/>
      <c r="B646" s="245"/>
      <c r="C646" s="246"/>
      <c r="D646" s="247"/>
      <c r="E646" s="247"/>
      <c r="F646" s="247"/>
      <c r="G646" s="247"/>
      <c r="H646" s="245"/>
      <c r="I646" s="247"/>
      <c r="J646" s="247"/>
      <c r="K646" s="247"/>
      <c r="L646" s="251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  <c r="AC646" s="251"/>
      <c r="AD646" s="251"/>
      <c r="AE646" s="247"/>
      <c r="AF646" s="247"/>
    </row>
    <row r="647" spans="1:32" ht="17.25" customHeight="1">
      <c r="A647" s="245"/>
      <c r="B647" s="245"/>
      <c r="C647" s="246"/>
      <c r="D647" s="247"/>
      <c r="E647" s="247"/>
      <c r="F647" s="247"/>
      <c r="G647" s="247"/>
      <c r="H647" s="245"/>
      <c r="I647" s="247"/>
      <c r="J647" s="247"/>
      <c r="K647" s="247"/>
      <c r="L647" s="251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  <c r="AA647" s="247"/>
      <c r="AB647" s="247"/>
      <c r="AC647" s="251"/>
      <c r="AD647" s="251"/>
      <c r="AE647" s="247"/>
      <c r="AF647" s="247"/>
    </row>
    <row r="648" spans="1:32" ht="17.25" customHeight="1">
      <c r="A648" s="245"/>
      <c r="B648" s="245"/>
      <c r="C648" s="246"/>
      <c r="D648" s="247"/>
      <c r="E648" s="247"/>
      <c r="F648" s="247"/>
      <c r="G648" s="247"/>
      <c r="H648" s="245"/>
      <c r="I648" s="247"/>
      <c r="J648" s="247"/>
      <c r="K648" s="247"/>
      <c r="L648" s="251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  <c r="AC648" s="251"/>
      <c r="AD648" s="251"/>
      <c r="AE648" s="247"/>
      <c r="AF648" s="247"/>
    </row>
    <row r="649" spans="1:32" ht="17.25" customHeight="1">
      <c r="A649" s="245"/>
      <c r="B649" s="245"/>
      <c r="C649" s="246"/>
      <c r="D649" s="247"/>
      <c r="E649" s="247"/>
      <c r="F649" s="247"/>
      <c r="G649" s="247"/>
      <c r="H649" s="245"/>
      <c r="I649" s="247"/>
      <c r="J649" s="247"/>
      <c r="K649" s="247"/>
      <c r="L649" s="251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  <c r="AA649" s="247"/>
      <c r="AB649" s="247"/>
      <c r="AC649" s="251"/>
      <c r="AD649" s="251"/>
      <c r="AE649" s="247"/>
      <c r="AF649" s="247"/>
    </row>
    <row r="650" spans="1:32" ht="17.25" customHeight="1">
      <c r="A650" s="245"/>
      <c r="B650" s="245"/>
      <c r="C650" s="246"/>
      <c r="D650" s="247"/>
      <c r="E650" s="247"/>
      <c r="F650" s="247"/>
      <c r="G650" s="247"/>
      <c r="H650" s="245"/>
      <c r="I650" s="247"/>
      <c r="J650" s="247"/>
      <c r="K650" s="247"/>
      <c r="L650" s="251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  <c r="AC650" s="251"/>
      <c r="AD650" s="251"/>
      <c r="AE650" s="247"/>
      <c r="AF650" s="247"/>
    </row>
    <row r="651" spans="1:32" ht="17.25" customHeight="1">
      <c r="A651" s="245"/>
      <c r="B651" s="245"/>
      <c r="C651" s="246"/>
      <c r="D651" s="247"/>
      <c r="E651" s="247"/>
      <c r="F651" s="247"/>
      <c r="G651" s="247"/>
      <c r="H651" s="245"/>
      <c r="I651" s="247"/>
      <c r="J651" s="247"/>
      <c r="K651" s="247"/>
      <c r="L651" s="251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  <c r="AC651" s="251"/>
      <c r="AD651" s="251"/>
      <c r="AE651" s="247"/>
      <c r="AF651" s="247"/>
    </row>
    <row r="652" spans="1:32" ht="17.25" customHeight="1">
      <c r="A652" s="245"/>
      <c r="B652" s="245"/>
      <c r="C652" s="246"/>
      <c r="D652" s="247"/>
      <c r="E652" s="247"/>
      <c r="F652" s="247"/>
      <c r="G652" s="247"/>
      <c r="H652" s="245"/>
      <c r="I652" s="247"/>
      <c r="J652" s="247"/>
      <c r="K652" s="247"/>
      <c r="L652" s="251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  <c r="AC652" s="251"/>
      <c r="AD652" s="251"/>
      <c r="AE652" s="247"/>
      <c r="AF652" s="247"/>
    </row>
    <row r="653" spans="1:32" ht="17.25" customHeight="1">
      <c r="A653" s="245"/>
      <c r="B653" s="245"/>
      <c r="C653" s="246"/>
      <c r="D653" s="247"/>
      <c r="E653" s="247"/>
      <c r="F653" s="247"/>
      <c r="G653" s="247"/>
      <c r="H653" s="245"/>
      <c r="I653" s="247"/>
      <c r="J653" s="247"/>
      <c r="K653" s="247"/>
      <c r="L653" s="251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  <c r="AA653" s="247"/>
      <c r="AB653" s="247"/>
      <c r="AC653" s="251"/>
      <c r="AD653" s="251"/>
      <c r="AE653" s="247"/>
      <c r="AF653" s="247"/>
    </row>
    <row r="654" spans="1:32" ht="17.25" customHeight="1">
      <c r="A654" s="245"/>
      <c r="B654" s="245"/>
      <c r="C654" s="246"/>
      <c r="D654" s="247"/>
      <c r="E654" s="247"/>
      <c r="F654" s="247"/>
      <c r="G654" s="247"/>
      <c r="H654" s="245"/>
      <c r="I654" s="247"/>
      <c r="J654" s="247"/>
      <c r="K654" s="247"/>
      <c r="L654" s="251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  <c r="AC654" s="251"/>
      <c r="AD654" s="251"/>
      <c r="AE654" s="247"/>
      <c r="AF654" s="247"/>
    </row>
    <row r="655" spans="1:32" ht="17.25" customHeight="1">
      <c r="A655" s="245"/>
      <c r="B655" s="245"/>
      <c r="C655" s="246"/>
      <c r="D655" s="247"/>
      <c r="E655" s="247"/>
      <c r="F655" s="247"/>
      <c r="G655" s="247"/>
      <c r="H655" s="245"/>
      <c r="I655" s="247"/>
      <c r="J655" s="247"/>
      <c r="K655" s="247"/>
      <c r="L655" s="251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  <c r="AA655" s="247"/>
      <c r="AB655" s="247"/>
      <c r="AC655" s="251"/>
      <c r="AD655" s="251"/>
      <c r="AE655" s="247"/>
      <c r="AF655" s="247"/>
    </row>
    <row r="656" spans="1:32" ht="17.25" customHeight="1">
      <c r="A656" s="245"/>
      <c r="B656" s="245"/>
      <c r="C656" s="246"/>
      <c r="D656" s="247"/>
      <c r="E656" s="247"/>
      <c r="F656" s="247"/>
      <c r="G656" s="247"/>
      <c r="H656" s="245"/>
      <c r="I656" s="247"/>
      <c r="J656" s="247"/>
      <c r="K656" s="247"/>
      <c r="L656" s="251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  <c r="AC656" s="251"/>
      <c r="AD656" s="251"/>
      <c r="AE656" s="247"/>
      <c r="AF656" s="247"/>
    </row>
    <row r="657" spans="1:32" ht="17.25" customHeight="1">
      <c r="A657" s="245"/>
      <c r="B657" s="245"/>
      <c r="C657" s="246"/>
      <c r="D657" s="247"/>
      <c r="E657" s="247"/>
      <c r="F657" s="247"/>
      <c r="G657" s="247"/>
      <c r="H657" s="245"/>
      <c r="I657" s="247"/>
      <c r="J657" s="247"/>
      <c r="K657" s="247"/>
      <c r="L657" s="251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  <c r="AC657" s="251"/>
      <c r="AD657" s="251"/>
      <c r="AE657" s="247"/>
      <c r="AF657" s="247"/>
    </row>
    <row r="658" spans="1:32" ht="17.25" customHeight="1">
      <c r="A658" s="245"/>
      <c r="B658" s="245"/>
      <c r="C658" s="246"/>
      <c r="D658" s="247"/>
      <c r="E658" s="247"/>
      <c r="F658" s="247"/>
      <c r="G658" s="247"/>
      <c r="H658" s="245"/>
      <c r="I658" s="247"/>
      <c r="J658" s="247"/>
      <c r="K658" s="247"/>
      <c r="L658" s="251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  <c r="AA658" s="247"/>
      <c r="AB658" s="247"/>
      <c r="AC658" s="251"/>
      <c r="AD658" s="251"/>
      <c r="AE658" s="247"/>
      <c r="AF658" s="247"/>
    </row>
    <row r="659" spans="1:32" ht="17.25" customHeight="1">
      <c r="A659" s="245"/>
      <c r="B659" s="245"/>
      <c r="C659" s="246"/>
      <c r="D659" s="247"/>
      <c r="E659" s="247"/>
      <c r="F659" s="247"/>
      <c r="G659" s="247"/>
      <c r="H659" s="245"/>
      <c r="I659" s="247"/>
      <c r="J659" s="247"/>
      <c r="K659" s="247"/>
      <c r="L659" s="251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  <c r="AC659" s="251"/>
      <c r="AD659" s="251"/>
      <c r="AE659" s="247"/>
      <c r="AF659" s="247"/>
    </row>
    <row r="660" spans="1:32" ht="17.25" customHeight="1">
      <c r="A660" s="245"/>
      <c r="B660" s="245"/>
      <c r="C660" s="246"/>
      <c r="D660" s="247"/>
      <c r="E660" s="247"/>
      <c r="F660" s="247"/>
      <c r="G660" s="247"/>
      <c r="H660" s="245"/>
      <c r="I660" s="247"/>
      <c r="J660" s="247"/>
      <c r="K660" s="247"/>
      <c r="L660" s="251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  <c r="AA660" s="247"/>
      <c r="AB660" s="247"/>
      <c r="AC660" s="251"/>
      <c r="AD660" s="251"/>
      <c r="AE660" s="247"/>
      <c r="AF660" s="247"/>
    </row>
    <row r="661" spans="1:32" ht="17.25" customHeight="1">
      <c r="A661" s="245"/>
      <c r="B661" s="245"/>
      <c r="C661" s="246"/>
      <c r="D661" s="247"/>
      <c r="E661" s="247"/>
      <c r="F661" s="247"/>
      <c r="G661" s="247"/>
      <c r="H661" s="245"/>
      <c r="I661" s="247"/>
      <c r="J661" s="247"/>
      <c r="K661" s="247"/>
      <c r="L661" s="251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  <c r="AC661" s="251"/>
      <c r="AD661" s="251"/>
      <c r="AE661" s="247"/>
      <c r="AF661" s="247"/>
    </row>
    <row r="662" spans="1:32" ht="17.25" customHeight="1">
      <c r="A662" s="245"/>
      <c r="B662" s="245"/>
      <c r="C662" s="246"/>
      <c r="D662" s="247"/>
      <c r="E662" s="247"/>
      <c r="F662" s="247"/>
      <c r="G662" s="247"/>
      <c r="H662" s="245"/>
      <c r="I662" s="247"/>
      <c r="J662" s="247"/>
      <c r="K662" s="247"/>
      <c r="L662" s="251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  <c r="AC662" s="251"/>
      <c r="AD662" s="251"/>
      <c r="AE662" s="247"/>
      <c r="AF662" s="247"/>
    </row>
    <row r="663" spans="1:32" ht="17.25" customHeight="1">
      <c r="A663" s="245"/>
      <c r="B663" s="245"/>
      <c r="C663" s="246"/>
      <c r="D663" s="247"/>
      <c r="E663" s="247"/>
      <c r="F663" s="247"/>
      <c r="G663" s="247"/>
      <c r="H663" s="245"/>
      <c r="I663" s="247"/>
      <c r="J663" s="247"/>
      <c r="K663" s="247"/>
      <c r="L663" s="251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  <c r="AA663" s="247"/>
      <c r="AB663" s="247"/>
      <c r="AC663" s="251"/>
      <c r="AD663" s="251"/>
      <c r="AE663" s="247"/>
      <c r="AF663" s="247"/>
    </row>
    <row r="664" spans="1:32" ht="17.25" customHeight="1">
      <c r="A664" s="245"/>
      <c r="B664" s="245"/>
      <c r="C664" s="246"/>
      <c r="D664" s="247"/>
      <c r="E664" s="247"/>
      <c r="F664" s="247"/>
      <c r="G664" s="247"/>
      <c r="H664" s="245"/>
      <c r="I664" s="247"/>
      <c r="J664" s="247"/>
      <c r="K664" s="247"/>
      <c r="L664" s="251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  <c r="AC664" s="251"/>
      <c r="AD664" s="251"/>
      <c r="AE664" s="247"/>
      <c r="AF664" s="247"/>
    </row>
    <row r="665" spans="1:32" ht="17.25" customHeight="1">
      <c r="A665" s="245"/>
      <c r="B665" s="245"/>
      <c r="C665" s="246"/>
      <c r="D665" s="247"/>
      <c r="E665" s="247"/>
      <c r="F665" s="247"/>
      <c r="G665" s="247"/>
      <c r="H665" s="245"/>
      <c r="I665" s="247"/>
      <c r="J665" s="247"/>
      <c r="K665" s="247"/>
      <c r="L665" s="251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  <c r="AA665" s="247"/>
      <c r="AB665" s="247"/>
      <c r="AC665" s="251"/>
      <c r="AD665" s="251"/>
      <c r="AE665" s="247"/>
      <c r="AF665" s="247"/>
    </row>
    <row r="666" spans="1:32" ht="17.25" customHeight="1">
      <c r="A666" s="245"/>
      <c r="B666" s="245"/>
      <c r="C666" s="246"/>
      <c r="D666" s="247"/>
      <c r="E666" s="247"/>
      <c r="F666" s="247"/>
      <c r="G666" s="247"/>
      <c r="H666" s="245"/>
      <c r="I666" s="247"/>
      <c r="J666" s="247"/>
      <c r="K666" s="247"/>
      <c r="L666" s="251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  <c r="AC666" s="251"/>
      <c r="AD666" s="251"/>
      <c r="AE666" s="247"/>
      <c r="AF666" s="247"/>
    </row>
    <row r="667" spans="1:32" ht="17.25" customHeight="1">
      <c r="A667" s="245"/>
      <c r="B667" s="245"/>
      <c r="C667" s="246"/>
      <c r="D667" s="247"/>
      <c r="E667" s="247"/>
      <c r="F667" s="247"/>
      <c r="G667" s="247"/>
      <c r="H667" s="245"/>
      <c r="I667" s="247"/>
      <c r="J667" s="247"/>
      <c r="K667" s="247"/>
      <c r="L667" s="251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  <c r="AA667" s="247"/>
      <c r="AB667" s="247"/>
      <c r="AC667" s="251"/>
      <c r="AD667" s="251"/>
      <c r="AE667" s="247"/>
      <c r="AF667" s="247"/>
    </row>
    <row r="668" spans="1:32" ht="17.25" customHeight="1">
      <c r="A668" s="245"/>
      <c r="B668" s="245"/>
      <c r="C668" s="246"/>
      <c r="D668" s="247"/>
      <c r="E668" s="247"/>
      <c r="F668" s="247"/>
      <c r="G668" s="247"/>
      <c r="H668" s="245"/>
      <c r="I668" s="247"/>
      <c r="J668" s="247"/>
      <c r="K668" s="247"/>
      <c r="L668" s="251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  <c r="AC668" s="251"/>
      <c r="AD668" s="251"/>
      <c r="AE668" s="247"/>
      <c r="AF668" s="247"/>
    </row>
    <row r="669" spans="1:32" ht="17.25" customHeight="1">
      <c r="A669" s="245"/>
      <c r="B669" s="245"/>
      <c r="C669" s="246"/>
      <c r="D669" s="247"/>
      <c r="E669" s="247"/>
      <c r="F669" s="247"/>
      <c r="G669" s="247"/>
      <c r="H669" s="245"/>
      <c r="I669" s="247"/>
      <c r="J669" s="247"/>
      <c r="K669" s="247"/>
      <c r="L669" s="251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  <c r="AA669" s="247"/>
      <c r="AB669" s="247"/>
      <c r="AC669" s="251"/>
      <c r="AD669" s="251"/>
      <c r="AE669" s="247"/>
      <c r="AF669" s="247"/>
    </row>
    <row r="670" spans="1:32" ht="17.25" customHeight="1">
      <c r="A670" s="245"/>
      <c r="B670" s="245"/>
      <c r="C670" s="246"/>
      <c r="D670" s="247"/>
      <c r="E670" s="247"/>
      <c r="F670" s="247"/>
      <c r="G670" s="247"/>
      <c r="H670" s="245"/>
      <c r="I670" s="247"/>
      <c r="J670" s="247"/>
      <c r="K670" s="247"/>
      <c r="L670" s="251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  <c r="AA670" s="247"/>
      <c r="AB670" s="247"/>
      <c r="AC670" s="251"/>
      <c r="AD670" s="251"/>
      <c r="AE670" s="247"/>
      <c r="AF670" s="247"/>
    </row>
    <row r="671" spans="1:32" ht="17.25" customHeight="1">
      <c r="A671" s="245"/>
      <c r="B671" s="245"/>
      <c r="C671" s="246"/>
      <c r="D671" s="247"/>
      <c r="E671" s="247"/>
      <c r="F671" s="247"/>
      <c r="G671" s="247"/>
      <c r="H671" s="245"/>
      <c r="I671" s="247"/>
      <c r="J671" s="247"/>
      <c r="K671" s="247"/>
      <c r="L671" s="251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47"/>
      <c r="AC671" s="251"/>
      <c r="AD671" s="251"/>
      <c r="AE671" s="247"/>
      <c r="AF671" s="247"/>
    </row>
    <row r="672" spans="1:32" ht="17.25" customHeight="1">
      <c r="A672" s="245"/>
      <c r="B672" s="245"/>
      <c r="C672" s="246"/>
      <c r="D672" s="247"/>
      <c r="E672" s="247"/>
      <c r="F672" s="247"/>
      <c r="G672" s="247"/>
      <c r="H672" s="245"/>
      <c r="I672" s="247"/>
      <c r="J672" s="247"/>
      <c r="K672" s="247"/>
      <c r="L672" s="251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  <c r="AA672" s="247"/>
      <c r="AB672" s="247"/>
      <c r="AC672" s="251"/>
      <c r="AD672" s="251"/>
      <c r="AE672" s="247"/>
      <c r="AF672" s="247"/>
    </row>
    <row r="673" spans="1:32" ht="17.25" customHeight="1">
      <c r="A673" s="245"/>
      <c r="B673" s="245"/>
      <c r="C673" s="246"/>
      <c r="D673" s="247"/>
      <c r="E673" s="247"/>
      <c r="F673" s="247"/>
      <c r="G673" s="247"/>
      <c r="H673" s="245"/>
      <c r="I673" s="247"/>
      <c r="J673" s="247"/>
      <c r="K673" s="247"/>
      <c r="L673" s="251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  <c r="AA673" s="247"/>
      <c r="AB673" s="247"/>
      <c r="AC673" s="251"/>
      <c r="AD673" s="251"/>
      <c r="AE673" s="247"/>
      <c r="AF673" s="247"/>
    </row>
    <row r="674" spans="1:32" ht="17.25" customHeight="1">
      <c r="A674" s="245"/>
      <c r="B674" s="245"/>
      <c r="C674" s="246"/>
      <c r="D674" s="247"/>
      <c r="E674" s="247"/>
      <c r="F674" s="247"/>
      <c r="G674" s="247"/>
      <c r="H674" s="245"/>
      <c r="I674" s="247"/>
      <c r="J674" s="247"/>
      <c r="K674" s="247"/>
      <c r="L674" s="251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  <c r="AA674" s="247"/>
      <c r="AB674" s="247"/>
      <c r="AC674" s="251"/>
      <c r="AD674" s="251"/>
      <c r="AE674" s="247"/>
      <c r="AF674" s="247"/>
    </row>
    <row r="675" spans="1:32" ht="17.25" customHeight="1">
      <c r="A675" s="245"/>
      <c r="B675" s="245"/>
      <c r="C675" s="246"/>
      <c r="D675" s="247"/>
      <c r="E675" s="247"/>
      <c r="F675" s="247"/>
      <c r="G675" s="247"/>
      <c r="H675" s="245"/>
      <c r="I675" s="247"/>
      <c r="J675" s="247"/>
      <c r="K675" s="247"/>
      <c r="L675" s="251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  <c r="AA675" s="247"/>
      <c r="AB675" s="247"/>
      <c r="AC675" s="251"/>
      <c r="AD675" s="251"/>
      <c r="AE675" s="247"/>
      <c r="AF675" s="247"/>
    </row>
    <row r="676" spans="1:32" ht="17.25" customHeight="1">
      <c r="A676" s="245"/>
      <c r="B676" s="245"/>
      <c r="C676" s="246"/>
      <c r="D676" s="247"/>
      <c r="E676" s="247"/>
      <c r="F676" s="247"/>
      <c r="G676" s="247"/>
      <c r="H676" s="245"/>
      <c r="I676" s="247"/>
      <c r="J676" s="247"/>
      <c r="K676" s="247"/>
      <c r="L676" s="251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  <c r="AA676" s="247"/>
      <c r="AB676" s="247"/>
      <c r="AC676" s="251"/>
      <c r="AD676" s="251"/>
      <c r="AE676" s="247"/>
      <c r="AF676" s="247"/>
    </row>
    <row r="677" spans="1:32" ht="17.25" customHeight="1">
      <c r="A677" s="245"/>
      <c r="B677" s="245"/>
      <c r="C677" s="246"/>
      <c r="D677" s="247"/>
      <c r="E677" s="247"/>
      <c r="F677" s="247"/>
      <c r="G677" s="247"/>
      <c r="H677" s="245"/>
      <c r="I677" s="247"/>
      <c r="J677" s="247"/>
      <c r="K677" s="247"/>
      <c r="L677" s="251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  <c r="AA677" s="247"/>
      <c r="AB677" s="247"/>
      <c r="AC677" s="251"/>
      <c r="AD677" s="251"/>
      <c r="AE677" s="247"/>
      <c r="AF677" s="247"/>
    </row>
    <row r="678" spans="1:32" ht="17.25" customHeight="1">
      <c r="A678" s="245"/>
      <c r="B678" s="245"/>
      <c r="C678" s="246"/>
      <c r="D678" s="247"/>
      <c r="E678" s="247"/>
      <c r="F678" s="247"/>
      <c r="G678" s="247"/>
      <c r="H678" s="245"/>
      <c r="I678" s="247"/>
      <c r="J678" s="247"/>
      <c r="K678" s="247"/>
      <c r="L678" s="251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  <c r="AC678" s="251"/>
      <c r="AD678" s="251"/>
      <c r="AE678" s="247"/>
      <c r="AF678" s="247"/>
    </row>
    <row r="679" spans="1:32" ht="17.25" customHeight="1">
      <c r="A679" s="245"/>
      <c r="B679" s="245"/>
      <c r="C679" s="246"/>
      <c r="D679" s="247"/>
      <c r="E679" s="247"/>
      <c r="F679" s="247"/>
      <c r="G679" s="247"/>
      <c r="H679" s="245"/>
      <c r="I679" s="247"/>
      <c r="J679" s="247"/>
      <c r="K679" s="247"/>
      <c r="L679" s="251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  <c r="AC679" s="251"/>
      <c r="AD679" s="251"/>
      <c r="AE679" s="247"/>
      <c r="AF679" s="247"/>
    </row>
    <row r="680" spans="1:32" ht="17.25" customHeight="1">
      <c r="A680" s="245"/>
      <c r="B680" s="245"/>
      <c r="C680" s="246"/>
      <c r="D680" s="247"/>
      <c r="E680" s="247"/>
      <c r="F680" s="247"/>
      <c r="G680" s="247"/>
      <c r="H680" s="245"/>
      <c r="I680" s="247"/>
      <c r="J680" s="247"/>
      <c r="K680" s="247"/>
      <c r="L680" s="251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  <c r="AA680" s="247"/>
      <c r="AB680" s="247"/>
      <c r="AC680" s="251"/>
      <c r="AD680" s="251"/>
      <c r="AE680" s="247"/>
      <c r="AF680" s="247"/>
    </row>
    <row r="681" spans="1:32" ht="17.25" customHeight="1">
      <c r="A681" s="245"/>
      <c r="B681" s="245"/>
      <c r="C681" s="246"/>
      <c r="D681" s="247"/>
      <c r="E681" s="247"/>
      <c r="F681" s="247"/>
      <c r="G681" s="247"/>
      <c r="H681" s="245"/>
      <c r="I681" s="247"/>
      <c r="J681" s="247"/>
      <c r="K681" s="247"/>
      <c r="L681" s="251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  <c r="AC681" s="251"/>
      <c r="AD681" s="251"/>
      <c r="AE681" s="247"/>
      <c r="AF681" s="247"/>
    </row>
    <row r="682" spans="1:32" ht="17.25" customHeight="1">
      <c r="A682" s="245"/>
      <c r="B682" s="245"/>
      <c r="C682" s="246"/>
      <c r="D682" s="247"/>
      <c r="E682" s="247"/>
      <c r="F682" s="247"/>
      <c r="G682" s="247"/>
      <c r="H682" s="245"/>
      <c r="I682" s="247"/>
      <c r="J682" s="247"/>
      <c r="K682" s="247"/>
      <c r="L682" s="251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  <c r="AA682" s="247"/>
      <c r="AB682" s="247"/>
      <c r="AC682" s="251"/>
      <c r="AD682" s="251"/>
      <c r="AE682" s="247"/>
      <c r="AF682" s="247"/>
    </row>
    <row r="683" spans="1:32" ht="17.25" customHeight="1">
      <c r="A683" s="245"/>
      <c r="B683" s="245"/>
      <c r="C683" s="246"/>
      <c r="D683" s="247"/>
      <c r="E683" s="247"/>
      <c r="F683" s="247"/>
      <c r="G683" s="247"/>
      <c r="H683" s="245"/>
      <c r="I683" s="247"/>
      <c r="J683" s="247"/>
      <c r="K683" s="247"/>
      <c r="L683" s="251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  <c r="AC683" s="251"/>
      <c r="AD683" s="251"/>
      <c r="AE683" s="247"/>
      <c r="AF683" s="247"/>
    </row>
    <row r="684" spans="1:32" ht="17.25" customHeight="1">
      <c r="A684" s="245"/>
      <c r="B684" s="245"/>
      <c r="C684" s="246"/>
      <c r="D684" s="247"/>
      <c r="E684" s="247"/>
      <c r="F684" s="247"/>
      <c r="G684" s="247"/>
      <c r="H684" s="245"/>
      <c r="I684" s="247"/>
      <c r="J684" s="247"/>
      <c r="K684" s="247"/>
      <c r="L684" s="251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  <c r="AA684" s="247"/>
      <c r="AB684" s="247"/>
      <c r="AC684" s="251"/>
      <c r="AD684" s="251"/>
      <c r="AE684" s="247"/>
      <c r="AF684" s="247"/>
    </row>
    <row r="685" spans="1:32" ht="17.25" customHeight="1">
      <c r="A685" s="245"/>
      <c r="B685" s="245"/>
      <c r="C685" s="246"/>
      <c r="D685" s="247"/>
      <c r="E685" s="247"/>
      <c r="F685" s="247"/>
      <c r="G685" s="247"/>
      <c r="H685" s="245"/>
      <c r="I685" s="247"/>
      <c r="J685" s="247"/>
      <c r="K685" s="247"/>
      <c r="L685" s="251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  <c r="AC685" s="251"/>
      <c r="AD685" s="251"/>
      <c r="AE685" s="247"/>
      <c r="AF685" s="247"/>
    </row>
    <row r="686" spans="1:32" ht="17.25" customHeight="1">
      <c r="A686" s="245"/>
      <c r="B686" s="245"/>
      <c r="C686" s="246"/>
      <c r="D686" s="247"/>
      <c r="E686" s="247"/>
      <c r="F686" s="247"/>
      <c r="G686" s="247"/>
      <c r="H686" s="245"/>
      <c r="I686" s="247"/>
      <c r="J686" s="247"/>
      <c r="K686" s="247"/>
      <c r="L686" s="251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  <c r="AA686" s="247"/>
      <c r="AB686" s="247"/>
      <c r="AC686" s="251"/>
      <c r="AD686" s="251"/>
      <c r="AE686" s="247"/>
      <c r="AF686" s="247"/>
    </row>
    <row r="687" spans="1:32" ht="17.25" customHeight="1">
      <c r="A687" s="245"/>
      <c r="B687" s="245"/>
      <c r="C687" s="246"/>
      <c r="D687" s="247"/>
      <c r="E687" s="247"/>
      <c r="F687" s="247"/>
      <c r="G687" s="247"/>
      <c r="H687" s="245"/>
      <c r="I687" s="247"/>
      <c r="J687" s="247"/>
      <c r="K687" s="247"/>
      <c r="L687" s="251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  <c r="AC687" s="251"/>
      <c r="AD687" s="251"/>
      <c r="AE687" s="247"/>
      <c r="AF687" s="247"/>
    </row>
    <row r="688" spans="1:32" ht="17.25" customHeight="1">
      <c r="A688" s="245"/>
      <c r="B688" s="245"/>
      <c r="C688" s="246"/>
      <c r="D688" s="247"/>
      <c r="E688" s="247"/>
      <c r="F688" s="247"/>
      <c r="G688" s="247"/>
      <c r="H688" s="245"/>
      <c r="I688" s="247"/>
      <c r="J688" s="247"/>
      <c r="K688" s="247"/>
      <c r="L688" s="251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  <c r="AA688" s="247"/>
      <c r="AB688" s="247"/>
      <c r="AC688" s="251"/>
      <c r="AD688" s="251"/>
      <c r="AE688" s="247"/>
      <c r="AF688" s="247"/>
    </row>
    <row r="689" spans="1:32" ht="17.25" customHeight="1">
      <c r="A689" s="245"/>
      <c r="B689" s="245"/>
      <c r="C689" s="246"/>
      <c r="D689" s="247"/>
      <c r="E689" s="247"/>
      <c r="F689" s="247"/>
      <c r="G689" s="247"/>
      <c r="H689" s="245"/>
      <c r="I689" s="247"/>
      <c r="J689" s="247"/>
      <c r="K689" s="247"/>
      <c r="L689" s="251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  <c r="AC689" s="251"/>
      <c r="AD689" s="251"/>
      <c r="AE689" s="247"/>
      <c r="AF689" s="247"/>
    </row>
    <row r="690" spans="1:32" ht="17.25" customHeight="1">
      <c r="A690" s="245"/>
      <c r="B690" s="245"/>
      <c r="C690" s="246"/>
      <c r="D690" s="247"/>
      <c r="E690" s="247"/>
      <c r="F690" s="247"/>
      <c r="G690" s="247"/>
      <c r="H690" s="245"/>
      <c r="I690" s="247"/>
      <c r="J690" s="247"/>
      <c r="K690" s="247"/>
      <c r="L690" s="251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  <c r="AC690" s="251"/>
      <c r="AD690" s="251"/>
      <c r="AE690" s="247"/>
      <c r="AF690" s="247"/>
    </row>
    <row r="691" spans="1:32" ht="17.25" customHeight="1">
      <c r="A691" s="245"/>
      <c r="B691" s="245"/>
      <c r="C691" s="246"/>
      <c r="D691" s="247"/>
      <c r="E691" s="247"/>
      <c r="F691" s="247"/>
      <c r="G691" s="247"/>
      <c r="H691" s="245"/>
      <c r="I691" s="247"/>
      <c r="J691" s="247"/>
      <c r="K691" s="247"/>
      <c r="L691" s="251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  <c r="AC691" s="251"/>
      <c r="AD691" s="251"/>
      <c r="AE691" s="247"/>
      <c r="AF691" s="247"/>
    </row>
    <row r="692" spans="1:32" ht="17.25" customHeight="1">
      <c r="A692" s="245"/>
      <c r="B692" s="245"/>
      <c r="C692" s="246"/>
      <c r="D692" s="247"/>
      <c r="E692" s="247"/>
      <c r="F692" s="247"/>
      <c r="G692" s="247"/>
      <c r="H692" s="245"/>
      <c r="I692" s="247"/>
      <c r="J692" s="247"/>
      <c r="K692" s="247"/>
      <c r="L692" s="251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  <c r="AC692" s="251"/>
      <c r="AD692" s="251"/>
      <c r="AE692" s="247"/>
      <c r="AF692" s="247"/>
    </row>
    <row r="693" spans="1:32" ht="17.25" customHeight="1">
      <c r="A693" s="245"/>
      <c r="B693" s="245"/>
      <c r="C693" s="246"/>
      <c r="D693" s="247"/>
      <c r="E693" s="247"/>
      <c r="F693" s="247"/>
      <c r="G693" s="247"/>
      <c r="H693" s="245"/>
      <c r="I693" s="247"/>
      <c r="J693" s="247"/>
      <c r="K693" s="247"/>
      <c r="L693" s="251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  <c r="AC693" s="251"/>
      <c r="AD693" s="251"/>
      <c r="AE693" s="247"/>
      <c r="AF693" s="247"/>
    </row>
    <row r="694" spans="1:32" ht="17.25" customHeight="1">
      <c r="A694" s="245"/>
      <c r="B694" s="245"/>
      <c r="C694" s="246"/>
      <c r="D694" s="247"/>
      <c r="E694" s="247"/>
      <c r="F694" s="247"/>
      <c r="G694" s="247"/>
      <c r="H694" s="245"/>
      <c r="I694" s="247"/>
      <c r="J694" s="247"/>
      <c r="K694" s="247"/>
      <c r="L694" s="251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  <c r="AC694" s="251"/>
      <c r="AD694" s="251"/>
      <c r="AE694" s="247"/>
      <c r="AF694" s="247"/>
    </row>
    <row r="695" spans="1:32" ht="17.25" customHeight="1">
      <c r="A695" s="245"/>
      <c r="B695" s="245"/>
      <c r="C695" s="246"/>
      <c r="D695" s="247"/>
      <c r="E695" s="247"/>
      <c r="F695" s="247"/>
      <c r="G695" s="247"/>
      <c r="H695" s="245"/>
      <c r="I695" s="247"/>
      <c r="J695" s="247"/>
      <c r="K695" s="247"/>
      <c r="L695" s="251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  <c r="AC695" s="251"/>
      <c r="AD695" s="251"/>
      <c r="AE695" s="247"/>
      <c r="AF695" s="247"/>
    </row>
    <row r="696" spans="1:32" ht="17.25" customHeight="1">
      <c r="A696" s="245"/>
      <c r="B696" s="245"/>
      <c r="C696" s="246"/>
      <c r="D696" s="247"/>
      <c r="E696" s="247"/>
      <c r="F696" s="247"/>
      <c r="G696" s="247"/>
      <c r="H696" s="245"/>
      <c r="I696" s="247"/>
      <c r="J696" s="247"/>
      <c r="K696" s="247"/>
      <c r="L696" s="251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  <c r="AC696" s="251"/>
      <c r="AD696" s="251"/>
      <c r="AE696" s="247"/>
      <c r="AF696" s="247"/>
    </row>
    <row r="697" spans="1:32" ht="17.25" customHeight="1">
      <c r="A697" s="245"/>
      <c r="B697" s="245"/>
      <c r="C697" s="246"/>
      <c r="D697" s="247"/>
      <c r="E697" s="247"/>
      <c r="F697" s="247"/>
      <c r="G697" s="247"/>
      <c r="H697" s="245"/>
      <c r="I697" s="247"/>
      <c r="J697" s="247"/>
      <c r="K697" s="247"/>
      <c r="L697" s="251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  <c r="AC697" s="251"/>
      <c r="AD697" s="251"/>
      <c r="AE697" s="247"/>
      <c r="AF697" s="247"/>
    </row>
    <row r="698" spans="1:32" ht="17.25" customHeight="1">
      <c r="A698" s="245"/>
      <c r="B698" s="245"/>
      <c r="C698" s="246"/>
      <c r="D698" s="247"/>
      <c r="E698" s="247"/>
      <c r="F698" s="247"/>
      <c r="G698" s="247"/>
      <c r="H698" s="245"/>
      <c r="I698" s="247"/>
      <c r="J698" s="247"/>
      <c r="K698" s="247"/>
      <c r="L698" s="251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  <c r="AC698" s="251"/>
      <c r="AD698" s="251"/>
      <c r="AE698" s="247"/>
      <c r="AF698" s="247"/>
    </row>
    <row r="699" spans="1:32" ht="17.25" customHeight="1">
      <c r="A699" s="245"/>
      <c r="B699" s="245"/>
      <c r="C699" s="246"/>
      <c r="D699" s="247"/>
      <c r="E699" s="247"/>
      <c r="F699" s="247"/>
      <c r="G699" s="247"/>
      <c r="H699" s="245"/>
      <c r="I699" s="247"/>
      <c r="J699" s="247"/>
      <c r="K699" s="247"/>
      <c r="L699" s="251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  <c r="AC699" s="251"/>
      <c r="AD699" s="251"/>
      <c r="AE699" s="247"/>
      <c r="AF699" s="247"/>
    </row>
    <row r="700" spans="1:32" ht="17.25" customHeight="1">
      <c r="A700" s="245"/>
      <c r="B700" s="245"/>
      <c r="C700" s="246"/>
      <c r="D700" s="247"/>
      <c r="E700" s="247"/>
      <c r="F700" s="247"/>
      <c r="G700" s="247"/>
      <c r="H700" s="245"/>
      <c r="I700" s="247"/>
      <c r="J700" s="247"/>
      <c r="K700" s="247"/>
      <c r="L700" s="251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  <c r="AC700" s="251"/>
      <c r="AD700" s="251"/>
      <c r="AE700" s="247"/>
      <c r="AF700" s="247"/>
    </row>
    <row r="701" spans="1:32" ht="17.25" customHeight="1">
      <c r="A701" s="245"/>
      <c r="B701" s="245"/>
      <c r="C701" s="246"/>
      <c r="D701" s="247"/>
      <c r="E701" s="247"/>
      <c r="F701" s="247"/>
      <c r="G701" s="247"/>
      <c r="H701" s="245"/>
      <c r="I701" s="247"/>
      <c r="J701" s="247"/>
      <c r="K701" s="247"/>
      <c r="L701" s="251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  <c r="AC701" s="251"/>
      <c r="AD701" s="251"/>
      <c r="AE701" s="247"/>
      <c r="AF701" s="247"/>
    </row>
    <row r="702" spans="1:32" ht="17.25" customHeight="1">
      <c r="A702" s="245"/>
      <c r="B702" s="245"/>
      <c r="C702" s="246"/>
      <c r="D702" s="247"/>
      <c r="E702" s="247"/>
      <c r="F702" s="247"/>
      <c r="G702" s="247"/>
      <c r="H702" s="245"/>
      <c r="I702" s="247"/>
      <c r="J702" s="247"/>
      <c r="K702" s="247"/>
      <c r="L702" s="251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  <c r="AC702" s="251"/>
      <c r="AD702" s="251"/>
      <c r="AE702" s="247"/>
      <c r="AF702" s="247"/>
    </row>
    <row r="703" spans="1:32" ht="17.25" customHeight="1">
      <c r="A703" s="245"/>
      <c r="B703" s="245"/>
      <c r="C703" s="246"/>
      <c r="D703" s="247"/>
      <c r="E703" s="247"/>
      <c r="F703" s="247"/>
      <c r="G703" s="247"/>
      <c r="H703" s="245"/>
      <c r="I703" s="247"/>
      <c r="J703" s="247"/>
      <c r="K703" s="247"/>
      <c r="L703" s="251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  <c r="AC703" s="251"/>
      <c r="AD703" s="251"/>
      <c r="AE703" s="247"/>
      <c r="AF703" s="247"/>
    </row>
    <row r="704" spans="1:32" ht="17.25" customHeight="1">
      <c r="A704" s="245"/>
      <c r="B704" s="245"/>
      <c r="C704" s="246"/>
      <c r="D704" s="247"/>
      <c r="E704" s="247"/>
      <c r="F704" s="247"/>
      <c r="G704" s="247"/>
      <c r="H704" s="245"/>
      <c r="I704" s="247"/>
      <c r="J704" s="247"/>
      <c r="K704" s="247"/>
      <c r="L704" s="251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  <c r="AC704" s="251"/>
      <c r="AD704" s="251"/>
      <c r="AE704" s="247"/>
      <c r="AF704" s="247"/>
    </row>
    <row r="705" spans="1:32" ht="17.25" customHeight="1">
      <c r="A705" s="245"/>
      <c r="B705" s="245"/>
      <c r="C705" s="246"/>
      <c r="D705" s="247"/>
      <c r="E705" s="247"/>
      <c r="F705" s="247"/>
      <c r="G705" s="247"/>
      <c r="H705" s="245"/>
      <c r="I705" s="247"/>
      <c r="J705" s="247"/>
      <c r="K705" s="247"/>
      <c r="L705" s="251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  <c r="AC705" s="251"/>
      <c r="AD705" s="251"/>
      <c r="AE705" s="247"/>
      <c r="AF705" s="247"/>
    </row>
    <row r="706" spans="1:32" ht="17.25" customHeight="1">
      <c r="A706" s="245"/>
      <c r="B706" s="245"/>
      <c r="C706" s="246"/>
      <c r="D706" s="247"/>
      <c r="E706" s="247"/>
      <c r="F706" s="247"/>
      <c r="G706" s="247"/>
      <c r="H706" s="245"/>
      <c r="I706" s="247"/>
      <c r="J706" s="247"/>
      <c r="K706" s="247"/>
      <c r="L706" s="251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  <c r="AC706" s="251"/>
      <c r="AD706" s="251"/>
      <c r="AE706" s="247"/>
      <c r="AF706" s="247"/>
    </row>
    <row r="707" spans="1:32" ht="17.25" customHeight="1">
      <c r="A707" s="245"/>
      <c r="B707" s="245"/>
      <c r="C707" s="246"/>
      <c r="D707" s="247"/>
      <c r="E707" s="247"/>
      <c r="F707" s="247"/>
      <c r="G707" s="247"/>
      <c r="H707" s="245"/>
      <c r="I707" s="247"/>
      <c r="J707" s="247"/>
      <c r="K707" s="247"/>
      <c r="L707" s="251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  <c r="AC707" s="251"/>
      <c r="AD707" s="251"/>
      <c r="AE707" s="247"/>
      <c r="AF707" s="247"/>
    </row>
    <row r="708" spans="1:32" ht="17.25" customHeight="1">
      <c r="A708" s="245"/>
      <c r="B708" s="245"/>
      <c r="C708" s="246"/>
      <c r="D708" s="247"/>
      <c r="E708" s="247"/>
      <c r="F708" s="247"/>
      <c r="G708" s="247"/>
      <c r="H708" s="245"/>
      <c r="I708" s="247"/>
      <c r="J708" s="247"/>
      <c r="K708" s="247"/>
      <c r="L708" s="251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  <c r="AA708" s="247"/>
      <c r="AB708" s="247"/>
      <c r="AC708" s="251"/>
      <c r="AD708" s="251"/>
      <c r="AE708" s="247"/>
      <c r="AF708" s="247"/>
    </row>
    <row r="709" spans="1:32" ht="17.25" customHeight="1">
      <c r="A709" s="245"/>
      <c r="B709" s="245"/>
      <c r="C709" s="246"/>
      <c r="D709" s="247"/>
      <c r="E709" s="247"/>
      <c r="F709" s="247"/>
      <c r="G709" s="247"/>
      <c r="H709" s="245"/>
      <c r="I709" s="247"/>
      <c r="J709" s="247"/>
      <c r="K709" s="247"/>
      <c r="L709" s="251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  <c r="AC709" s="251"/>
      <c r="AD709" s="251"/>
      <c r="AE709" s="247"/>
      <c r="AF709" s="247"/>
    </row>
    <row r="710" spans="1:32" ht="17.25" customHeight="1">
      <c r="A710" s="245"/>
      <c r="B710" s="245"/>
      <c r="C710" s="246"/>
      <c r="D710" s="247"/>
      <c r="E710" s="247"/>
      <c r="F710" s="247"/>
      <c r="G710" s="247"/>
      <c r="H710" s="245"/>
      <c r="I710" s="247"/>
      <c r="J710" s="247"/>
      <c r="K710" s="247"/>
      <c r="L710" s="251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  <c r="AA710" s="247"/>
      <c r="AB710" s="247"/>
      <c r="AC710" s="251"/>
      <c r="AD710" s="251"/>
      <c r="AE710" s="247"/>
      <c r="AF710" s="247"/>
    </row>
    <row r="711" spans="1:32" ht="17.25" customHeight="1">
      <c r="A711" s="245"/>
      <c r="B711" s="245"/>
      <c r="C711" s="246"/>
      <c r="D711" s="247"/>
      <c r="E711" s="247"/>
      <c r="F711" s="247"/>
      <c r="G711" s="247"/>
      <c r="H711" s="245"/>
      <c r="I711" s="247"/>
      <c r="J711" s="247"/>
      <c r="K711" s="247"/>
      <c r="L711" s="251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  <c r="AC711" s="251"/>
      <c r="AD711" s="251"/>
      <c r="AE711" s="247"/>
      <c r="AF711" s="247"/>
    </row>
    <row r="712" spans="1:32" ht="17.25" customHeight="1">
      <c r="A712" s="245"/>
      <c r="B712" s="245"/>
      <c r="C712" s="246"/>
      <c r="D712" s="247"/>
      <c r="E712" s="247"/>
      <c r="F712" s="247"/>
      <c r="G712" s="247"/>
      <c r="H712" s="245"/>
      <c r="I712" s="247"/>
      <c r="J712" s="247"/>
      <c r="K712" s="247"/>
      <c r="L712" s="251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  <c r="AA712" s="247"/>
      <c r="AB712" s="247"/>
      <c r="AC712" s="251"/>
      <c r="AD712" s="251"/>
      <c r="AE712" s="247"/>
      <c r="AF712" s="247"/>
    </row>
    <row r="713" spans="1:32" ht="17.25" customHeight="1">
      <c r="A713" s="245"/>
      <c r="B713" s="245"/>
      <c r="C713" s="246"/>
      <c r="D713" s="247"/>
      <c r="E713" s="247"/>
      <c r="F713" s="247"/>
      <c r="G713" s="247"/>
      <c r="H713" s="245"/>
      <c r="I713" s="247"/>
      <c r="J713" s="247"/>
      <c r="K713" s="247"/>
      <c r="L713" s="251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  <c r="AC713" s="251"/>
      <c r="AD713" s="251"/>
      <c r="AE713" s="247"/>
      <c r="AF713" s="247"/>
    </row>
    <row r="714" spans="1:32" ht="17.25" customHeight="1">
      <c r="A714" s="245"/>
      <c r="B714" s="245"/>
      <c r="C714" s="246"/>
      <c r="D714" s="247"/>
      <c r="E714" s="247"/>
      <c r="F714" s="247"/>
      <c r="G714" s="247"/>
      <c r="H714" s="245"/>
      <c r="I714" s="247"/>
      <c r="J714" s="247"/>
      <c r="K714" s="247"/>
      <c r="L714" s="251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  <c r="AC714" s="251"/>
      <c r="AD714" s="251"/>
      <c r="AE714" s="247"/>
      <c r="AF714" s="247"/>
    </row>
    <row r="715" spans="1:32" ht="17.25" customHeight="1">
      <c r="A715" s="245"/>
      <c r="B715" s="245"/>
      <c r="C715" s="246"/>
      <c r="D715" s="247"/>
      <c r="E715" s="247"/>
      <c r="F715" s="247"/>
      <c r="G715" s="247"/>
      <c r="H715" s="245"/>
      <c r="I715" s="247"/>
      <c r="J715" s="247"/>
      <c r="K715" s="247"/>
      <c r="L715" s="251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  <c r="AA715" s="247"/>
      <c r="AB715" s="247"/>
      <c r="AC715" s="251"/>
      <c r="AD715" s="251"/>
      <c r="AE715" s="247"/>
      <c r="AF715" s="247"/>
    </row>
    <row r="716" spans="1:32" ht="17.25" customHeight="1">
      <c r="A716" s="245"/>
      <c r="B716" s="245"/>
      <c r="C716" s="246"/>
      <c r="D716" s="247"/>
      <c r="E716" s="247"/>
      <c r="F716" s="247"/>
      <c r="G716" s="247"/>
      <c r="H716" s="245"/>
      <c r="I716" s="247"/>
      <c r="J716" s="247"/>
      <c r="K716" s="247"/>
      <c r="L716" s="251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  <c r="AC716" s="251"/>
      <c r="AD716" s="251"/>
      <c r="AE716" s="247"/>
      <c r="AF716" s="247"/>
    </row>
    <row r="717" spans="1:32" ht="17.25" customHeight="1">
      <c r="A717" s="245"/>
      <c r="B717" s="245"/>
      <c r="C717" s="246"/>
      <c r="D717" s="247"/>
      <c r="E717" s="247"/>
      <c r="F717" s="247"/>
      <c r="G717" s="247"/>
      <c r="H717" s="245"/>
      <c r="I717" s="247"/>
      <c r="J717" s="247"/>
      <c r="K717" s="247"/>
      <c r="L717" s="251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  <c r="AC717" s="251"/>
      <c r="AD717" s="251"/>
      <c r="AE717" s="247"/>
      <c r="AF717" s="247"/>
    </row>
    <row r="718" spans="1:32" ht="17.25" customHeight="1">
      <c r="A718" s="245"/>
      <c r="B718" s="245"/>
      <c r="C718" s="246"/>
      <c r="D718" s="247"/>
      <c r="E718" s="247"/>
      <c r="F718" s="247"/>
      <c r="G718" s="247"/>
      <c r="H718" s="245"/>
      <c r="I718" s="247"/>
      <c r="J718" s="247"/>
      <c r="K718" s="247"/>
      <c r="L718" s="251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  <c r="AC718" s="251"/>
      <c r="AD718" s="251"/>
      <c r="AE718" s="247"/>
      <c r="AF718" s="247"/>
    </row>
    <row r="719" spans="1:32" ht="17.25" customHeight="1">
      <c r="A719" s="245"/>
      <c r="B719" s="245"/>
      <c r="C719" s="246"/>
      <c r="D719" s="247"/>
      <c r="E719" s="247"/>
      <c r="F719" s="247"/>
      <c r="G719" s="247"/>
      <c r="H719" s="245"/>
      <c r="I719" s="247"/>
      <c r="J719" s="247"/>
      <c r="K719" s="247"/>
      <c r="L719" s="251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  <c r="AA719" s="247"/>
      <c r="AB719" s="247"/>
      <c r="AC719" s="251"/>
      <c r="AD719" s="251"/>
      <c r="AE719" s="247"/>
      <c r="AF719" s="247"/>
    </row>
    <row r="720" spans="1:32" ht="17.25" customHeight="1">
      <c r="A720" s="245"/>
      <c r="B720" s="245"/>
      <c r="C720" s="246"/>
      <c r="D720" s="247"/>
      <c r="E720" s="247"/>
      <c r="F720" s="247"/>
      <c r="G720" s="247"/>
      <c r="H720" s="245"/>
      <c r="I720" s="247"/>
      <c r="J720" s="247"/>
      <c r="K720" s="247"/>
      <c r="L720" s="251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  <c r="AC720" s="251"/>
      <c r="AD720" s="251"/>
      <c r="AE720" s="247"/>
      <c r="AF720" s="247"/>
    </row>
    <row r="721" spans="1:32" ht="17.25" customHeight="1">
      <c r="A721" s="245"/>
      <c r="B721" s="245"/>
      <c r="C721" s="246"/>
      <c r="D721" s="247"/>
      <c r="E721" s="247"/>
      <c r="F721" s="247"/>
      <c r="G721" s="247"/>
      <c r="H721" s="245"/>
      <c r="I721" s="247"/>
      <c r="J721" s="247"/>
      <c r="K721" s="247"/>
      <c r="L721" s="251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  <c r="AA721" s="247"/>
      <c r="AB721" s="247"/>
      <c r="AC721" s="251"/>
      <c r="AD721" s="251"/>
      <c r="AE721" s="247"/>
      <c r="AF721" s="247"/>
    </row>
    <row r="722" spans="1:32" ht="17.25" customHeight="1">
      <c r="A722" s="245"/>
      <c r="B722" s="245"/>
      <c r="C722" s="246"/>
      <c r="D722" s="247"/>
      <c r="E722" s="247"/>
      <c r="F722" s="247"/>
      <c r="G722" s="247"/>
      <c r="H722" s="245"/>
      <c r="I722" s="247"/>
      <c r="J722" s="247"/>
      <c r="K722" s="247"/>
      <c r="L722" s="251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  <c r="AC722" s="251"/>
      <c r="AD722" s="251"/>
      <c r="AE722" s="247"/>
      <c r="AF722" s="247"/>
    </row>
    <row r="723" spans="1:32" ht="17.25" customHeight="1">
      <c r="A723" s="245"/>
      <c r="B723" s="245"/>
      <c r="C723" s="246"/>
      <c r="D723" s="247"/>
      <c r="E723" s="247"/>
      <c r="F723" s="247"/>
      <c r="G723" s="247"/>
      <c r="H723" s="245"/>
      <c r="I723" s="247"/>
      <c r="J723" s="247"/>
      <c r="K723" s="247"/>
      <c r="L723" s="251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  <c r="AA723" s="247"/>
      <c r="AB723" s="247"/>
      <c r="AC723" s="251"/>
      <c r="AD723" s="251"/>
      <c r="AE723" s="247"/>
      <c r="AF723" s="247"/>
    </row>
    <row r="724" spans="1:32" ht="17.25" customHeight="1">
      <c r="A724" s="245"/>
      <c r="B724" s="245"/>
      <c r="C724" s="246"/>
      <c r="D724" s="247"/>
      <c r="E724" s="247"/>
      <c r="F724" s="247"/>
      <c r="G724" s="247"/>
      <c r="H724" s="245"/>
      <c r="I724" s="247"/>
      <c r="J724" s="247"/>
      <c r="K724" s="247"/>
      <c r="L724" s="251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  <c r="AC724" s="251"/>
      <c r="AD724" s="251"/>
      <c r="AE724" s="247"/>
      <c r="AF724" s="247"/>
    </row>
    <row r="725" spans="1:32" ht="17.25" customHeight="1">
      <c r="A725" s="245"/>
      <c r="B725" s="245"/>
      <c r="C725" s="246"/>
      <c r="D725" s="247"/>
      <c r="E725" s="247"/>
      <c r="F725" s="247"/>
      <c r="G725" s="247"/>
      <c r="H725" s="245"/>
      <c r="I725" s="247"/>
      <c r="J725" s="247"/>
      <c r="K725" s="247"/>
      <c r="L725" s="251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  <c r="AA725" s="247"/>
      <c r="AB725" s="247"/>
      <c r="AC725" s="251"/>
      <c r="AD725" s="251"/>
      <c r="AE725" s="247"/>
      <c r="AF725" s="247"/>
    </row>
    <row r="726" spans="1:32" ht="17.25" customHeight="1">
      <c r="A726" s="245"/>
      <c r="B726" s="245"/>
      <c r="C726" s="246"/>
      <c r="D726" s="247"/>
      <c r="E726" s="247"/>
      <c r="F726" s="247"/>
      <c r="G726" s="247"/>
      <c r="H726" s="245"/>
      <c r="I726" s="247"/>
      <c r="J726" s="247"/>
      <c r="K726" s="247"/>
      <c r="L726" s="251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  <c r="AC726" s="251"/>
      <c r="AD726" s="251"/>
      <c r="AE726" s="247"/>
      <c r="AF726" s="247"/>
    </row>
    <row r="727" spans="1:32" ht="17.25" customHeight="1">
      <c r="A727" s="245"/>
      <c r="B727" s="245"/>
      <c r="C727" s="246"/>
      <c r="D727" s="247"/>
      <c r="E727" s="247"/>
      <c r="F727" s="247"/>
      <c r="G727" s="247"/>
      <c r="H727" s="245"/>
      <c r="I727" s="247"/>
      <c r="J727" s="247"/>
      <c r="K727" s="247"/>
      <c r="L727" s="251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  <c r="AA727" s="247"/>
      <c r="AB727" s="247"/>
      <c r="AC727" s="251"/>
      <c r="AD727" s="251"/>
      <c r="AE727" s="247"/>
      <c r="AF727" s="247"/>
    </row>
    <row r="728" spans="1:32" ht="17.25" customHeight="1">
      <c r="A728" s="245"/>
      <c r="B728" s="245"/>
      <c r="C728" s="246"/>
      <c r="D728" s="247"/>
      <c r="E728" s="247"/>
      <c r="F728" s="247"/>
      <c r="G728" s="247"/>
      <c r="H728" s="245"/>
      <c r="I728" s="247"/>
      <c r="J728" s="247"/>
      <c r="K728" s="247"/>
      <c r="L728" s="251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  <c r="AC728" s="251"/>
      <c r="AD728" s="251"/>
      <c r="AE728" s="247"/>
      <c r="AF728" s="247"/>
    </row>
    <row r="729" spans="1:32" ht="17.25" customHeight="1">
      <c r="A729" s="245"/>
      <c r="B729" s="245"/>
      <c r="C729" s="246"/>
      <c r="D729" s="247"/>
      <c r="E729" s="247"/>
      <c r="F729" s="247"/>
      <c r="G729" s="247"/>
      <c r="H729" s="245"/>
      <c r="I729" s="247"/>
      <c r="J729" s="247"/>
      <c r="K729" s="247"/>
      <c r="L729" s="251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  <c r="AA729" s="247"/>
      <c r="AB729" s="247"/>
      <c r="AC729" s="251"/>
      <c r="AD729" s="251"/>
      <c r="AE729" s="247"/>
      <c r="AF729" s="247"/>
    </row>
    <row r="730" spans="1:32" ht="17.25" customHeight="1">
      <c r="A730" s="245"/>
      <c r="B730" s="245"/>
      <c r="C730" s="246"/>
      <c r="D730" s="247"/>
      <c r="E730" s="247"/>
      <c r="F730" s="247"/>
      <c r="G730" s="247"/>
      <c r="H730" s="245"/>
      <c r="I730" s="247"/>
      <c r="J730" s="247"/>
      <c r="K730" s="247"/>
      <c r="L730" s="251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  <c r="AC730" s="251"/>
      <c r="AD730" s="251"/>
      <c r="AE730" s="247"/>
      <c r="AF730" s="247"/>
    </row>
    <row r="731" spans="1:32" ht="17.25" customHeight="1">
      <c r="A731" s="245"/>
      <c r="B731" s="245"/>
      <c r="C731" s="246"/>
      <c r="D731" s="247"/>
      <c r="E731" s="247"/>
      <c r="F731" s="247"/>
      <c r="G731" s="247"/>
      <c r="H731" s="245"/>
      <c r="I731" s="247"/>
      <c r="J731" s="247"/>
      <c r="K731" s="247"/>
      <c r="L731" s="251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  <c r="AA731" s="247"/>
      <c r="AB731" s="247"/>
      <c r="AC731" s="251"/>
      <c r="AD731" s="251"/>
      <c r="AE731" s="247"/>
      <c r="AF731" s="247"/>
    </row>
    <row r="732" spans="1:32" ht="17.25" customHeight="1">
      <c r="A732" s="245"/>
      <c r="B732" s="245"/>
      <c r="C732" s="246"/>
      <c r="D732" s="247"/>
      <c r="E732" s="247"/>
      <c r="F732" s="247"/>
      <c r="G732" s="247"/>
      <c r="H732" s="245"/>
      <c r="I732" s="247"/>
      <c r="J732" s="247"/>
      <c r="K732" s="247"/>
      <c r="L732" s="251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  <c r="AA732" s="247"/>
      <c r="AB732" s="247"/>
      <c r="AC732" s="251"/>
      <c r="AD732" s="251"/>
      <c r="AE732" s="247"/>
      <c r="AF732" s="247"/>
    </row>
    <row r="733" spans="1:32" ht="17.25" customHeight="1">
      <c r="A733" s="245"/>
      <c r="B733" s="245"/>
      <c r="C733" s="246"/>
      <c r="D733" s="247"/>
      <c r="E733" s="247"/>
      <c r="F733" s="247"/>
      <c r="G733" s="247"/>
      <c r="H733" s="245"/>
      <c r="I733" s="247"/>
      <c r="J733" s="247"/>
      <c r="K733" s="247"/>
      <c r="L733" s="251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  <c r="AA733" s="247"/>
      <c r="AB733" s="247"/>
      <c r="AC733" s="251"/>
      <c r="AD733" s="251"/>
      <c r="AE733" s="247"/>
      <c r="AF733" s="247"/>
    </row>
    <row r="734" spans="1:32" ht="17.25" customHeight="1">
      <c r="A734" s="245"/>
      <c r="B734" s="245"/>
      <c r="C734" s="246"/>
      <c r="D734" s="247"/>
      <c r="E734" s="247"/>
      <c r="F734" s="247"/>
      <c r="G734" s="247"/>
      <c r="H734" s="245"/>
      <c r="I734" s="247"/>
      <c r="J734" s="247"/>
      <c r="K734" s="247"/>
      <c r="L734" s="251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  <c r="AA734" s="247"/>
      <c r="AB734" s="247"/>
      <c r="AC734" s="251"/>
      <c r="AD734" s="251"/>
      <c r="AE734" s="247"/>
      <c r="AF734" s="247"/>
    </row>
    <row r="735" spans="1:32" ht="17.25" customHeight="1">
      <c r="A735" s="245"/>
      <c r="B735" s="245"/>
      <c r="C735" s="246"/>
      <c r="D735" s="247"/>
      <c r="E735" s="247"/>
      <c r="F735" s="247"/>
      <c r="G735" s="247"/>
      <c r="H735" s="245"/>
      <c r="I735" s="247"/>
      <c r="J735" s="247"/>
      <c r="K735" s="247"/>
      <c r="L735" s="251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  <c r="AA735" s="247"/>
      <c r="AB735" s="247"/>
      <c r="AC735" s="251"/>
      <c r="AD735" s="251"/>
      <c r="AE735" s="247"/>
      <c r="AF735" s="247"/>
    </row>
    <row r="736" spans="1:32" ht="17.25" customHeight="1">
      <c r="A736" s="245"/>
      <c r="B736" s="245"/>
      <c r="C736" s="246"/>
      <c r="D736" s="247"/>
      <c r="E736" s="247"/>
      <c r="F736" s="247"/>
      <c r="G736" s="247"/>
      <c r="H736" s="245"/>
      <c r="I736" s="247"/>
      <c r="J736" s="247"/>
      <c r="K736" s="247"/>
      <c r="L736" s="251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  <c r="AA736" s="247"/>
      <c r="AB736" s="247"/>
      <c r="AC736" s="251"/>
      <c r="AD736" s="251"/>
      <c r="AE736" s="247"/>
      <c r="AF736" s="247"/>
    </row>
    <row r="737" spans="1:32" ht="17.25" customHeight="1">
      <c r="A737" s="245"/>
      <c r="B737" s="245"/>
      <c r="C737" s="246"/>
      <c r="D737" s="247"/>
      <c r="E737" s="247"/>
      <c r="F737" s="247"/>
      <c r="G737" s="247"/>
      <c r="H737" s="245"/>
      <c r="I737" s="247"/>
      <c r="J737" s="247"/>
      <c r="K737" s="247"/>
      <c r="L737" s="251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  <c r="AA737" s="247"/>
      <c r="AB737" s="247"/>
      <c r="AC737" s="251"/>
      <c r="AD737" s="251"/>
      <c r="AE737" s="247"/>
      <c r="AF737" s="247"/>
    </row>
    <row r="738" spans="1:32" ht="17.25" customHeight="1">
      <c r="A738" s="245"/>
      <c r="B738" s="245"/>
      <c r="C738" s="246"/>
      <c r="D738" s="247"/>
      <c r="E738" s="247"/>
      <c r="F738" s="247"/>
      <c r="G738" s="247"/>
      <c r="H738" s="245"/>
      <c r="I738" s="247"/>
      <c r="J738" s="247"/>
      <c r="K738" s="247"/>
      <c r="L738" s="251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  <c r="AA738" s="247"/>
      <c r="AB738" s="247"/>
      <c r="AC738" s="251"/>
      <c r="AD738" s="251"/>
      <c r="AE738" s="247"/>
      <c r="AF738" s="247"/>
    </row>
    <row r="739" spans="1:32" ht="17.25" customHeight="1">
      <c r="A739" s="245"/>
      <c r="B739" s="245"/>
      <c r="C739" s="246"/>
      <c r="D739" s="247"/>
      <c r="E739" s="247"/>
      <c r="F739" s="247"/>
      <c r="G739" s="247"/>
      <c r="H739" s="245"/>
      <c r="I739" s="247"/>
      <c r="J739" s="247"/>
      <c r="K739" s="247"/>
      <c r="L739" s="251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  <c r="AC739" s="251"/>
      <c r="AD739" s="251"/>
      <c r="AE739" s="247"/>
      <c r="AF739" s="247"/>
    </row>
    <row r="740" spans="1:32" ht="17.25" customHeight="1">
      <c r="A740" s="245"/>
      <c r="B740" s="245"/>
      <c r="C740" s="246"/>
      <c r="D740" s="247"/>
      <c r="E740" s="247"/>
      <c r="F740" s="247"/>
      <c r="G740" s="247"/>
      <c r="H740" s="245"/>
      <c r="I740" s="247"/>
      <c r="J740" s="247"/>
      <c r="K740" s="247"/>
      <c r="L740" s="251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  <c r="AA740" s="247"/>
      <c r="AB740" s="247"/>
      <c r="AC740" s="251"/>
      <c r="AD740" s="251"/>
      <c r="AE740" s="247"/>
      <c r="AF740" s="247"/>
    </row>
    <row r="741" spans="1:32" ht="17.25" customHeight="1">
      <c r="A741" s="245"/>
      <c r="B741" s="245"/>
      <c r="C741" s="246"/>
      <c r="D741" s="247"/>
      <c r="E741" s="247"/>
      <c r="F741" s="247"/>
      <c r="G741" s="247"/>
      <c r="H741" s="245"/>
      <c r="I741" s="247"/>
      <c r="J741" s="247"/>
      <c r="K741" s="247"/>
      <c r="L741" s="251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  <c r="AC741" s="251"/>
      <c r="AD741" s="251"/>
      <c r="AE741" s="247"/>
      <c r="AF741" s="247"/>
    </row>
    <row r="742" spans="1:32" ht="17.25" customHeight="1">
      <c r="A742" s="245"/>
      <c r="B742" s="245"/>
      <c r="C742" s="246"/>
      <c r="D742" s="247"/>
      <c r="E742" s="247"/>
      <c r="F742" s="247"/>
      <c r="G742" s="247"/>
      <c r="H742" s="245"/>
      <c r="I742" s="247"/>
      <c r="J742" s="247"/>
      <c r="K742" s="247"/>
      <c r="L742" s="251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  <c r="AA742" s="247"/>
      <c r="AB742" s="247"/>
      <c r="AC742" s="251"/>
      <c r="AD742" s="251"/>
      <c r="AE742" s="247"/>
      <c r="AF742" s="247"/>
    </row>
    <row r="743" spans="1:32" ht="17.25" customHeight="1">
      <c r="A743" s="245"/>
      <c r="B743" s="245"/>
      <c r="C743" s="246"/>
      <c r="D743" s="247"/>
      <c r="E743" s="247"/>
      <c r="F743" s="247"/>
      <c r="G743" s="247"/>
      <c r="H743" s="245"/>
      <c r="I743" s="247"/>
      <c r="J743" s="247"/>
      <c r="K743" s="247"/>
      <c r="L743" s="251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  <c r="AC743" s="251"/>
      <c r="AD743" s="251"/>
      <c r="AE743" s="247"/>
      <c r="AF743" s="247"/>
    </row>
    <row r="744" spans="1:32" ht="17.25" customHeight="1">
      <c r="A744" s="245"/>
      <c r="B744" s="245"/>
      <c r="C744" s="246"/>
      <c r="D744" s="247"/>
      <c r="E744" s="247"/>
      <c r="F744" s="247"/>
      <c r="G744" s="247"/>
      <c r="H744" s="245"/>
      <c r="I744" s="247"/>
      <c r="J744" s="247"/>
      <c r="K744" s="247"/>
      <c r="L744" s="251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  <c r="AA744" s="247"/>
      <c r="AB744" s="247"/>
      <c r="AC744" s="251"/>
      <c r="AD744" s="251"/>
      <c r="AE744" s="247"/>
      <c r="AF744" s="247"/>
    </row>
    <row r="745" spans="1:32" ht="17.25" customHeight="1">
      <c r="A745" s="245"/>
      <c r="B745" s="245"/>
      <c r="C745" s="246"/>
      <c r="D745" s="247"/>
      <c r="E745" s="247"/>
      <c r="F745" s="247"/>
      <c r="G745" s="247"/>
      <c r="H745" s="245"/>
      <c r="I745" s="247"/>
      <c r="J745" s="247"/>
      <c r="K745" s="247"/>
      <c r="L745" s="251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  <c r="AC745" s="251"/>
      <c r="AD745" s="251"/>
      <c r="AE745" s="247"/>
      <c r="AF745" s="247"/>
    </row>
    <row r="746" spans="1:32" ht="17.25" customHeight="1">
      <c r="A746" s="245"/>
      <c r="B746" s="245"/>
      <c r="C746" s="246"/>
      <c r="D746" s="247"/>
      <c r="E746" s="247"/>
      <c r="F746" s="247"/>
      <c r="G746" s="247"/>
      <c r="H746" s="245"/>
      <c r="I746" s="247"/>
      <c r="J746" s="247"/>
      <c r="K746" s="247"/>
      <c r="L746" s="251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  <c r="AA746" s="247"/>
      <c r="AB746" s="247"/>
      <c r="AC746" s="251"/>
      <c r="AD746" s="251"/>
      <c r="AE746" s="247"/>
      <c r="AF746" s="247"/>
    </row>
    <row r="747" spans="1:32" ht="17.25" customHeight="1">
      <c r="A747" s="245"/>
      <c r="B747" s="245"/>
      <c r="C747" s="246"/>
      <c r="D747" s="247"/>
      <c r="E747" s="247"/>
      <c r="F747" s="247"/>
      <c r="G747" s="247"/>
      <c r="H747" s="245"/>
      <c r="I747" s="247"/>
      <c r="J747" s="247"/>
      <c r="K747" s="247"/>
      <c r="L747" s="251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  <c r="AC747" s="251"/>
      <c r="AD747" s="251"/>
      <c r="AE747" s="247"/>
      <c r="AF747" s="247"/>
    </row>
    <row r="748" spans="1:32" ht="17.25" customHeight="1">
      <c r="A748" s="245"/>
      <c r="B748" s="245"/>
      <c r="C748" s="246"/>
      <c r="D748" s="247"/>
      <c r="E748" s="247"/>
      <c r="F748" s="247"/>
      <c r="G748" s="247"/>
      <c r="H748" s="245"/>
      <c r="I748" s="247"/>
      <c r="J748" s="247"/>
      <c r="K748" s="247"/>
      <c r="L748" s="251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  <c r="AA748" s="247"/>
      <c r="AB748" s="247"/>
      <c r="AC748" s="251"/>
      <c r="AD748" s="251"/>
      <c r="AE748" s="247"/>
      <c r="AF748" s="247"/>
    </row>
    <row r="749" spans="1:32" ht="17.25" customHeight="1">
      <c r="A749" s="245"/>
      <c r="B749" s="245"/>
      <c r="C749" s="246"/>
      <c r="D749" s="247"/>
      <c r="E749" s="247"/>
      <c r="F749" s="247"/>
      <c r="G749" s="247"/>
      <c r="H749" s="245"/>
      <c r="I749" s="247"/>
      <c r="J749" s="247"/>
      <c r="K749" s="247"/>
      <c r="L749" s="251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  <c r="AC749" s="251"/>
      <c r="AD749" s="251"/>
      <c r="AE749" s="247"/>
      <c r="AF749" s="247"/>
    </row>
    <row r="750" spans="1:32" ht="17.25" customHeight="1">
      <c r="A750" s="245"/>
      <c r="B750" s="245"/>
      <c r="C750" s="246"/>
      <c r="D750" s="247"/>
      <c r="E750" s="247"/>
      <c r="F750" s="247"/>
      <c r="G750" s="247"/>
      <c r="H750" s="245"/>
      <c r="I750" s="247"/>
      <c r="J750" s="247"/>
      <c r="K750" s="247"/>
      <c r="L750" s="251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  <c r="AA750" s="247"/>
      <c r="AB750" s="247"/>
      <c r="AC750" s="251"/>
      <c r="AD750" s="251"/>
      <c r="AE750" s="247"/>
      <c r="AF750" s="247"/>
    </row>
    <row r="751" spans="1:32" ht="17.25" customHeight="1">
      <c r="A751" s="245"/>
      <c r="B751" s="245"/>
      <c r="C751" s="246"/>
      <c r="D751" s="247"/>
      <c r="E751" s="247"/>
      <c r="F751" s="247"/>
      <c r="G751" s="247"/>
      <c r="H751" s="245"/>
      <c r="I751" s="247"/>
      <c r="J751" s="247"/>
      <c r="K751" s="247"/>
      <c r="L751" s="251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  <c r="AC751" s="251"/>
      <c r="AD751" s="251"/>
      <c r="AE751" s="247"/>
      <c r="AF751" s="247"/>
    </row>
    <row r="752" spans="1:32" ht="17.25" customHeight="1">
      <c r="A752" s="245"/>
      <c r="B752" s="245"/>
      <c r="C752" s="246"/>
      <c r="D752" s="247"/>
      <c r="E752" s="247"/>
      <c r="F752" s="247"/>
      <c r="G752" s="247"/>
      <c r="H752" s="245"/>
      <c r="I752" s="247"/>
      <c r="J752" s="247"/>
      <c r="K752" s="247"/>
      <c r="L752" s="251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  <c r="AA752" s="247"/>
      <c r="AB752" s="247"/>
      <c r="AC752" s="251"/>
      <c r="AD752" s="251"/>
      <c r="AE752" s="247"/>
      <c r="AF752" s="247"/>
    </row>
    <row r="753" spans="1:32" ht="17.25" customHeight="1">
      <c r="A753" s="245"/>
      <c r="B753" s="245"/>
      <c r="C753" s="246"/>
      <c r="D753" s="247"/>
      <c r="E753" s="247"/>
      <c r="F753" s="247"/>
      <c r="G753" s="247"/>
      <c r="H753" s="245"/>
      <c r="I753" s="247"/>
      <c r="J753" s="247"/>
      <c r="K753" s="247"/>
      <c r="L753" s="251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  <c r="AC753" s="251"/>
      <c r="AD753" s="251"/>
      <c r="AE753" s="247"/>
      <c r="AF753" s="247"/>
    </row>
    <row r="754" spans="1:32" ht="17.25" customHeight="1">
      <c r="A754" s="245"/>
      <c r="B754" s="245"/>
      <c r="C754" s="246"/>
      <c r="D754" s="247"/>
      <c r="E754" s="247"/>
      <c r="F754" s="247"/>
      <c r="G754" s="247"/>
      <c r="H754" s="245"/>
      <c r="I754" s="247"/>
      <c r="J754" s="247"/>
      <c r="K754" s="247"/>
      <c r="L754" s="251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  <c r="AA754" s="247"/>
      <c r="AB754" s="247"/>
      <c r="AC754" s="251"/>
      <c r="AD754" s="251"/>
      <c r="AE754" s="247"/>
      <c r="AF754" s="247"/>
    </row>
    <row r="755" spans="1:32" ht="17.25" customHeight="1">
      <c r="A755" s="245"/>
      <c r="B755" s="245"/>
      <c r="C755" s="246"/>
      <c r="D755" s="247"/>
      <c r="E755" s="247"/>
      <c r="F755" s="247"/>
      <c r="G755" s="247"/>
      <c r="H755" s="245"/>
      <c r="I755" s="247"/>
      <c r="J755" s="247"/>
      <c r="K755" s="247"/>
      <c r="L755" s="251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  <c r="AC755" s="251"/>
      <c r="AD755" s="251"/>
      <c r="AE755" s="247"/>
      <c r="AF755" s="247"/>
    </row>
    <row r="756" spans="1:32" ht="17.25" customHeight="1">
      <c r="A756" s="245"/>
      <c r="B756" s="245"/>
      <c r="C756" s="246"/>
      <c r="D756" s="247"/>
      <c r="E756" s="247"/>
      <c r="F756" s="247"/>
      <c r="G756" s="247"/>
      <c r="H756" s="245"/>
      <c r="I756" s="247"/>
      <c r="J756" s="247"/>
      <c r="K756" s="247"/>
      <c r="L756" s="251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  <c r="AA756" s="247"/>
      <c r="AB756" s="247"/>
      <c r="AC756" s="251"/>
      <c r="AD756" s="251"/>
      <c r="AE756" s="247"/>
      <c r="AF756" s="247"/>
    </row>
    <row r="757" spans="1:32" ht="17.25" customHeight="1">
      <c r="A757" s="245"/>
      <c r="B757" s="245"/>
      <c r="C757" s="246"/>
      <c r="D757" s="247"/>
      <c r="E757" s="247"/>
      <c r="F757" s="247"/>
      <c r="G757" s="247"/>
      <c r="H757" s="245"/>
      <c r="I757" s="247"/>
      <c r="J757" s="247"/>
      <c r="K757" s="247"/>
      <c r="L757" s="251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  <c r="AC757" s="251"/>
      <c r="AD757" s="251"/>
      <c r="AE757" s="247"/>
      <c r="AF757" s="247"/>
    </row>
    <row r="758" spans="1:32" ht="17.25" customHeight="1">
      <c r="A758" s="245"/>
      <c r="B758" s="245"/>
      <c r="C758" s="246"/>
      <c r="D758" s="247"/>
      <c r="E758" s="247"/>
      <c r="F758" s="247"/>
      <c r="G758" s="247"/>
      <c r="H758" s="245"/>
      <c r="I758" s="247"/>
      <c r="J758" s="247"/>
      <c r="K758" s="247"/>
      <c r="L758" s="251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  <c r="AA758" s="247"/>
      <c r="AB758" s="247"/>
      <c r="AC758" s="251"/>
      <c r="AD758" s="251"/>
      <c r="AE758" s="247"/>
      <c r="AF758" s="247"/>
    </row>
    <row r="759" spans="1:32" ht="17.25" customHeight="1">
      <c r="A759" s="245"/>
      <c r="B759" s="245"/>
      <c r="C759" s="246"/>
      <c r="D759" s="247"/>
      <c r="E759" s="247"/>
      <c r="F759" s="247"/>
      <c r="G759" s="247"/>
      <c r="H759" s="245"/>
      <c r="I759" s="247"/>
      <c r="J759" s="247"/>
      <c r="K759" s="247"/>
      <c r="L759" s="251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  <c r="AC759" s="251"/>
      <c r="AD759" s="251"/>
      <c r="AE759" s="247"/>
      <c r="AF759" s="247"/>
    </row>
    <row r="760" spans="1:32" ht="17.25" customHeight="1">
      <c r="A760" s="245"/>
      <c r="B760" s="245"/>
      <c r="C760" s="246"/>
      <c r="D760" s="247"/>
      <c r="E760" s="247"/>
      <c r="F760" s="247"/>
      <c r="G760" s="247"/>
      <c r="H760" s="245"/>
      <c r="I760" s="247"/>
      <c r="J760" s="247"/>
      <c r="K760" s="247"/>
      <c r="L760" s="251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  <c r="AA760" s="247"/>
      <c r="AB760" s="247"/>
      <c r="AC760" s="251"/>
      <c r="AD760" s="251"/>
      <c r="AE760" s="247"/>
      <c r="AF760" s="247"/>
    </row>
    <row r="761" spans="1:32" ht="17.25" customHeight="1">
      <c r="A761" s="245"/>
      <c r="B761" s="245"/>
      <c r="C761" s="246"/>
      <c r="D761" s="247"/>
      <c r="E761" s="247"/>
      <c r="F761" s="247"/>
      <c r="G761" s="247"/>
      <c r="H761" s="245"/>
      <c r="I761" s="247"/>
      <c r="J761" s="247"/>
      <c r="K761" s="247"/>
      <c r="L761" s="251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  <c r="AC761" s="251"/>
      <c r="AD761" s="251"/>
      <c r="AE761" s="247"/>
      <c r="AF761" s="247"/>
    </row>
    <row r="762" spans="1:32" ht="17.25" customHeight="1">
      <c r="A762" s="245"/>
      <c r="B762" s="245"/>
      <c r="C762" s="246"/>
      <c r="D762" s="247"/>
      <c r="E762" s="247"/>
      <c r="F762" s="247"/>
      <c r="G762" s="247"/>
      <c r="H762" s="245"/>
      <c r="I762" s="247"/>
      <c r="J762" s="247"/>
      <c r="K762" s="247"/>
      <c r="L762" s="251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  <c r="AA762" s="247"/>
      <c r="AB762" s="247"/>
      <c r="AC762" s="251"/>
      <c r="AD762" s="251"/>
      <c r="AE762" s="247"/>
      <c r="AF762" s="247"/>
    </row>
    <row r="763" spans="1:32" ht="17.25" customHeight="1">
      <c r="A763" s="245"/>
      <c r="B763" s="245"/>
      <c r="C763" s="246"/>
      <c r="D763" s="247"/>
      <c r="E763" s="247"/>
      <c r="F763" s="247"/>
      <c r="G763" s="247"/>
      <c r="H763" s="245"/>
      <c r="I763" s="247"/>
      <c r="J763" s="247"/>
      <c r="K763" s="247"/>
      <c r="L763" s="251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  <c r="AC763" s="251"/>
      <c r="AD763" s="251"/>
      <c r="AE763" s="247"/>
      <c r="AF763" s="247"/>
    </row>
    <row r="764" spans="1:32" ht="17.25" customHeight="1">
      <c r="A764" s="245"/>
      <c r="B764" s="245"/>
      <c r="C764" s="246"/>
      <c r="D764" s="247"/>
      <c r="E764" s="247"/>
      <c r="F764" s="247"/>
      <c r="G764" s="247"/>
      <c r="H764" s="245"/>
      <c r="I764" s="247"/>
      <c r="J764" s="247"/>
      <c r="K764" s="247"/>
      <c r="L764" s="251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  <c r="AA764" s="247"/>
      <c r="AB764" s="247"/>
      <c r="AC764" s="251"/>
      <c r="AD764" s="251"/>
      <c r="AE764" s="247"/>
      <c r="AF764" s="247"/>
    </row>
    <row r="765" spans="1:32" ht="17.25" customHeight="1">
      <c r="A765" s="245"/>
      <c r="B765" s="245"/>
      <c r="C765" s="246"/>
      <c r="D765" s="247"/>
      <c r="E765" s="247"/>
      <c r="F765" s="247"/>
      <c r="G765" s="247"/>
      <c r="H765" s="245"/>
      <c r="I765" s="247"/>
      <c r="J765" s="247"/>
      <c r="K765" s="247"/>
      <c r="L765" s="251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  <c r="AC765" s="251"/>
      <c r="AD765" s="251"/>
      <c r="AE765" s="247"/>
      <c r="AF765" s="247"/>
    </row>
    <row r="766" spans="1:32" ht="17.25" customHeight="1">
      <c r="A766" s="245"/>
      <c r="B766" s="245"/>
      <c r="C766" s="246"/>
      <c r="D766" s="247"/>
      <c r="E766" s="247"/>
      <c r="F766" s="247"/>
      <c r="G766" s="247"/>
      <c r="H766" s="245"/>
      <c r="I766" s="247"/>
      <c r="J766" s="247"/>
      <c r="K766" s="247"/>
      <c r="L766" s="251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  <c r="AA766" s="247"/>
      <c r="AB766" s="247"/>
      <c r="AC766" s="251"/>
      <c r="AD766" s="251"/>
      <c r="AE766" s="247"/>
      <c r="AF766" s="247"/>
    </row>
    <row r="767" spans="1:32" ht="17.25" customHeight="1">
      <c r="A767" s="245"/>
      <c r="B767" s="245"/>
      <c r="C767" s="246"/>
      <c r="D767" s="247"/>
      <c r="E767" s="247"/>
      <c r="F767" s="247"/>
      <c r="G767" s="247"/>
      <c r="H767" s="245"/>
      <c r="I767" s="247"/>
      <c r="J767" s="247"/>
      <c r="K767" s="247"/>
      <c r="L767" s="251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  <c r="AC767" s="251"/>
      <c r="AD767" s="251"/>
      <c r="AE767" s="247"/>
      <c r="AF767" s="247"/>
    </row>
    <row r="768" spans="1:32" ht="17.25" customHeight="1">
      <c r="A768" s="245"/>
      <c r="B768" s="245"/>
      <c r="C768" s="246"/>
      <c r="D768" s="247"/>
      <c r="E768" s="247"/>
      <c r="F768" s="247"/>
      <c r="G768" s="247"/>
      <c r="H768" s="245"/>
      <c r="I768" s="247"/>
      <c r="J768" s="247"/>
      <c r="K768" s="247"/>
      <c r="L768" s="251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  <c r="AB768" s="247"/>
      <c r="AC768" s="251"/>
      <c r="AD768" s="251"/>
      <c r="AE768" s="247"/>
      <c r="AF768" s="247"/>
    </row>
    <row r="769" spans="1:32" ht="17.25" customHeight="1">
      <c r="A769" s="245"/>
      <c r="B769" s="245"/>
      <c r="C769" s="246"/>
      <c r="D769" s="247"/>
      <c r="E769" s="247"/>
      <c r="F769" s="247"/>
      <c r="G769" s="247"/>
      <c r="H769" s="245"/>
      <c r="I769" s="247"/>
      <c r="J769" s="247"/>
      <c r="K769" s="247"/>
      <c r="L769" s="251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  <c r="AC769" s="251"/>
      <c r="AD769" s="251"/>
      <c r="AE769" s="247"/>
      <c r="AF769" s="247"/>
    </row>
    <row r="770" spans="1:32" ht="17.25" customHeight="1">
      <c r="A770" s="245"/>
      <c r="B770" s="245"/>
      <c r="C770" s="246"/>
      <c r="D770" s="247"/>
      <c r="E770" s="247"/>
      <c r="F770" s="247"/>
      <c r="G770" s="247"/>
      <c r="H770" s="245"/>
      <c r="I770" s="247"/>
      <c r="J770" s="247"/>
      <c r="K770" s="247"/>
      <c r="L770" s="251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  <c r="AB770" s="247"/>
      <c r="AC770" s="251"/>
      <c r="AD770" s="251"/>
      <c r="AE770" s="247"/>
      <c r="AF770" s="247"/>
    </row>
    <row r="771" spans="1:32" ht="17.25" customHeight="1">
      <c r="A771" s="245"/>
      <c r="B771" s="245"/>
      <c r="C771" s="246"/>
      <c r="D771" s="247"/>
      <c r="E771" s="247"/>
      <c r="F771" s="247"/>
      <c r="G771" s="247"/>
      <c r="H771" s="245"/>
      <c r="I771" s="247"/>
      <c r="J771" s="247"/>
      <c r="K771" s="247"/>
      <c r="L771" s="251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  <c r="AC771" s="251"/>
      <c r="AD771" s="251"/>
      <c r="AE771" s="247"/>
      <c r="AF771" s="247"/>
    </row>
    <row r="772" spans="1:32" ht="17.25" customHeight="1">
      <c r="A772" s="245"/>
      <c r="B772" s="245"/>
      <c r="C772" s="246"/>
      <c r="D772" s="247"/>
      <c r="E772" s="247"/>
      <c r="F772" s="247"/>
      <c r="G772" s="247"/>
      <c r="H772" s="245"/>
      <c r="I772" s="247"/>
      <c r="J772" s="247"/>
      <c r="K772" s="247"/>
      <c r="L772" s="251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  <c r="AB772" s="247"/>
      <c r="AC772" s="251"/>
      <c r="AD772" s="251"/>
      <c r="AE772" s="247"/>
      <c r="AF772" s="247"/>
    </row>
    <row r="773" spans="1:32" ht="17.25" customHeight="1">
      <c r="A773" s="245"/>
      <c r="B773" s="245"/>
      <c r="C773" s="246"/>
      <c r="D773" s="247"/>
      <c r="E773" s="247"/>
      <c r="F773" s="247"/>
      <c r="G773" s="247"/>
      <c r="H773" s="245"/>
      <c r="I773" s="247"/>
      <c r="J773" s="247"/>
      <c r="K773" s="247"/>
      <c r="L773" s="251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  <c r="AC773" s="251"/>
      <c r="AD773" s="251"/>
      <c r="AE773" s="247"/>
      <c r="AF773" s="247"/>
    </row>
    <row r="774" spans="1:32" ht="17.25" customHeight="1">
      <c r="A774" s="245"/>
      <c r="B774" s="245"/>
      <c r="C774" s="246"/>
      <c r="D774" s="247"/>
      <c r="E774" s="247"/>
      <c r="F774" s="247"/>
      <c r="G774" s="247"/>
      <c r="H774" s="245"/>
      <c r="I774" s="247"/>
      <c r="J774" s="247"/>
      <c r="K774" s="247"/>
      <c r="L774" s="251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  <c r="AB774" s="247"/>
      <c r="AC774" s="251"/>
      <c r="AD774" s="251"/>
      <c r="AE774" s="247"/>
      <c r="AF774" s="247"/>
    </row>
    <row r="775" spans="1:32" ht="17.25" customHeight="1">
      <c r="A775" s="245"/>
      <c r="B775" s="245"/>
      <c r="C775" s="246"/>
      <c r="D775" s="247"/>
      <c r="E775" s="247"/>
      <c r="F775" s="247"/>
      <c r="G775" s="247"/>
      <c r="H775" s="245"/>
      <c r="I775" s="247"/>
      <c r="J775" s="247"/>
      <c r="K775" s="247"/>
      <c r="L775" s="251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  <c r="AC775" s="251"/>
      <c r="AD775" s="251"/>
      <c r="AE775" s="247"/>
      <c r="AF775" s="247"/>
    </row>
    <row r="776" spans="1:32" ht="17.25" customHeight="1">
      <c r="A776" s="245"/>
      <c r="B776" s="245"/>
      <c r="C776" s="246"/>
      <c r="D776" s="247"/>
      <c r="E776" s="247"/>
      <c r="F776" s="247"/>
      <c r="G776" s="247"/>
      <c r="H776" s="245"/>
      <c r="I776" s="247"/>
      <c r="J776" s="247"/>
      <c r="K776" s="247"/>
      <c r="L776" s="251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  <c r="AB776" s="247"/>
      <c r="AC776" s="251"/>
      <c r="AD776" s="251"/>
      <c r="AE776" s="247"/>
      <c r="AF776" s="247"/>
    </row>
    <row r="777" spans="1:32" ht="17.25" customHeight="1">
      <c r="A777" s="245"/>
      <c r="B777" s="245"/>
      <c r="C777" s="246"/>
      <c r="D777" s="247"/>
      <c r="E777" s="247"/>
      <c r="F777" s="247"/>
      <c r="G777" s="247"/>
      <c r="H777" s="245"/>
      <c r="I777" s="247"/>
      <c r="J777" s="247"/>
      <c r="K777" s="247"/>
      <c r="L777" s="251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  <c r="AC777" s="251"/>
      <c r="AD777" s="251"/>
      <c r="AE777" s="247"/>
      <c r="AF777" s="247"/>
    </row>
    <row r="778" spans="1:32" ht="17.25" customHeight="1">
      <c r="A778" s="245"/>
      <c r="B778" s="245"/>
      <c r="C778" s="246"/>
      <c r="D778" s="247"/>
      <c r="E778" s="247"/>
      <c r="F778" s="247"/>
      <c r="G778" s="247"/>
      <c r="H778" s="245"/>
      <c r="I778" s="247"/>
      <c r="J778" s="247"/>
      <c r="K778" s="247"/>
      <c r="L778" s="251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  <c r="AB778" s="247"/>
      <c r="AC778" s="251"/>
      <c r="AD778" s="251"/>
      <c r="AE778" s="247"/>
      <c r="AF778" s="247"/>
    </row>
    <row r="779" spans="1:32" ht="17.25" customHeight="1">
      <c r="A779" s="245"/>
      <c r="B779" s="245"/>
      <c r="C779" s="246"/>
      <c r="D779" s="247"/>
      <c r="E779" s="247"/>
      <c r="F779" s="247"/>
      <c r="G779" s="247"/>
      <c r="H779" s="245"/>
      <c r="I779" s="247"/>
      <c r="J779" s="247"/>
      <c r="K779" s="247"/>
      <c r="L779" s="251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  <c r="AC779" s="251"/>
      <c r="AD779" s="251"/>
      <c r="AE779" s="247"/>
      <c r="AF779" s="247"/>
    </row>
    <row r="780" spans="1:32" ht="17.25" customHeight="1">
      <c r="A780" s="245"/>
      <c r="B780" s="245"/>
      <c r="C780" s="246"/>
      <c r="D780" s="247"/>
      <c r="E780" s="247"/>
      <c r="F780" s="247"/>
      <c r="G780" s="247"/>
      <c r="H780" s="245"/>
      <c r="I780" s="247"/>
      <c r="J780" s="247"/>
      <c r="K780" s="247"/>
      <c r="L780" s="251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  <c r="AB780" s="247"/>
      <c r="AC780" s="251"/>
      <c r="AD780" s="251"/>
      <c r="AE780" s="247"/>
      <c r="AF780" s="247"/>
    </row>
    <row r="781" spans="1:32" ht="17.25" customHeight="1">
      <c r="A781" s="245"/>
      <c r="B781" s="245"/>
      <c r="C781" s="246"/>
      <c r="D781" s="247"/>
      <c r="E781" s="247"/>
      <c r="F781" s="247"/>
      <c r="G781" s="247"/>
      <c r="H781" s="245"/>
      <c r="I781" s="247"/>
      <c r="J781" s="247"/>
      <c r="K781" s="247"/>
      <c r="L781" s="251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  <c r="AC781" s="251"/>
      <c r="AD781" s="251"/>
      <c r="AE781" s="247"/>
      <c r="AF781" s="247"/>
    </row>
    <row r="782" spans="1:32" ht="17.25" customHeight="1">
      <c r="A782" s="245"/>
      <c r="B782" s="245"/>
      <c r="C782" s="246"/>
      <c r="D782" s="247"/>
      <c r="E782" s="247"/>
      <c r="F782" s="247"/>
      <c r="G782" s="247"/>
      <c r="H782" s="245"/>
      <c r="I782" s="247"/>
      <c r="J782" s="247"/>
      <c r="K782" s="247"/>
      <c r="L782" s="251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  <c r="AB782" s="247"/>
      <c r="AC782" s="251"/>
      <c r="AD782" s="251"/>
      <c r="AE782" s="247"/>
      <c r="AF782" s="247"/>
    </row>
    <row r="783" spans="1:32" ht="17.25" customHeight="1">
      <c r="A783" s="245"/>
      <c r="B783" s="245"/>
      <c r="C783" s="246"/>
      <c r="D783" s="247"/>
      <c r="E783" s="247"/>
      <c r="F783" s="247"/>
      <c r="G783" s="247"/>
      <c r="H783" s="245"/>
      <c r="I783" s="247"/>
      <c r="J783" s="247"/>
      <c r="K783" s="247"/>
      <c r="L783" s="251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  <c r="AC783" s="251"/>
      <c r="AD783" s="251"/>
      <c r="AE783" s="247"/>
      <c r="AF783" s="247"/>
    </row>
    <row r="784" spans="1:32" ht="17.25" customHeight="1">
      <c r="A784" s="245"/>
      <c r="B784" s="245"/>
      <c r="C784" s="246"/>
      <c r="D784" s="247"/>
      <c r="E784" s="247"/>
      <c r="F784" s="247"/>
      <c r="G784" s="247"/>
      <c r="H784" s="245"/>
      <c r="I784" s="247"/>
      <c r="J784" s="247"/>
      <c r="K784" s="247"/>
      <c r="L784" s="251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  <c r="AA784" s="247"/>
      <c r="AB784" s="247"/>
      <c r="AC784" s="251"/>
      <c r="AD784" s="251"/>
      <c r="AE784" s="247"/>
      <c r="AF784" s="247"/>
    </row>
    <row r="785" spans="1:32" ht="17.25" customHeight="1">
      <c r="A785" s="245"/>
      <c r="B785" s="245"/>
      <c r="C785" s="246"/>
      <c r="D785" s="247"/>
      <c r="E785" s="247"/>
      <c r="F785" s="247"/>
      <c r="G785" s="247"/>
      <c r="H785" s="245"/>
      <c r="I785" s="247"/>
      <c r="J785" s="247"/>
      <c r="K785" s="247"/>
      <c r="L785" s="251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  <c r="AC785" s="251"/>
      <c r="AD785" s="251"/>
      <c r="AE785" s="247"/>
      <c r="AF785" s="247"/>
    </row>
    <row r="786" spans="1:32" ht="17.25" customHeight="1">
      <c r="A786" s="245"/>
      <c r="B786" s="245"/>
      <c r="C786" s="246"/>
      <c r="D786" s="247"/>
      <c r="E786" s="247"/>
      <c r="F786" s="247"/>
      <c r="G786" s="247"/>
      <c r="H786" s="245"/>
      <c r="I786" s="247"/>
      <c r="J786" s="247"/>
      <c r="K786" s="247"/>
      <c r="L786" s="251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  <c r="AA786" s="247"/>
      <c r="AB786" s="247"/>
      <c r="AC786" s="251"/>
      <c r="AD786" s="251"/>
      <c r="AE786" s="247"/>
      <c r="AF786" s="247"/>
    </row>
    <row r="787" spans="1:32" ht="17.25" customHeight="1">
      <c r="A787" s="245"/>
      <c r="B787" s="245"/>
      <c r="C787" s="246"/>
      <c r="D787" s="247"/>
      <c r="E787" s="247"/>
      <c r="F787" s="247"/>
      <c r="G787" s="247"/>
      <c r="H787" s="245"/>
      <c r="I787" s="247"/>
      <c r="J787" s="247"/>
      <c r="K787" s="247"/>
      <c r="L787" s="251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  <c r="AC787" s="251"/>
      <c r="AD787" s="251"/>
      <c r="AE787" s="247"/>
      <c r="AF787" s="247"/>
    </row>
    <row r="788" spans="1:32" ht="17.25" customHeight="1">
      <c r="A788" s="245"/>
      <c r="B788" s="245"/>
      <c r="C788" s="246"/>
      <c r="D788" s="247"/>
      <c r="E788" s="247"/>
      <c r="F788" s="247"/>
      <c r="G788" s="247"/>
      <c r="H788" s="245"/>
      <c r="I788" s="247"/>
      <c r="J788" s="247"/>
      <c r="K788" s="247"/>
      <c r="L788" s="251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  <c r="AA788" s="247"/>
      <c r="AB788" s="247"/>
      <c r="AC788" s="251"/>
      <c r="AD788" s="251"/>
      <c r="AE788" s="247"/>
      <c r="AF788" s="247"/>
    </row>
    <row r="789" spans="1:32" ht="17.25" customHeight="1">
      <c r="A789" s="245"/>
      <c r="B789" s="245"/>
      <c r="C789" s="246"/>
      <c r="D789" s="247"/>
      <c r="E789" s="247"/>
      <c r="F789" s="247"/>
      <c r="G789" s="247"/>
      <c r="H789" s="245"/>
      <c r="I789" s="247"/>
      <c r="J789" s="247"/>
      <c r="K789" s="247"/>
      <c r="L789" s="251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  <c r="AC789" s="251"/>
      <c r="AD789" s="251"/>
      <c r="AE789" s="247"/>
      <c r="AF789" s="247"/>
    </row>
    <row r="790" spans="1:32" ht="17.25" customHeight="1">
      <c r="A790" s="245"/>
      <c r="B790" s="245"/>
      <c r="C790" s="246"/>
      <c r="D790" s="247"/>
      <c r="E790" s="247"/>
      <c r="F790" s="247"/>
      <c r="G790" s="247"/>
      <c r="H790" s="245"/>
      <c r="I790" s="247"/>
      <c r="J790" s="247"/>
      <c r="K790" s="247"/>
      <c r="L790" s="251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  <c r="AB790" s="247"/>
      <c r="AC790" s="251"/>
      <c r="AD790" s="251"/>
      <c r="AE790" s="247"/>
      <c r="AF790" s="247"/>
    </row>
    <row r="791" spans="1:32" ht="17.25" customHeight="1">
      <c r="A791" s="245"/>
      <c r="B791" s="245"/>
      <c r="C791" s="246"/>
      <c r="D791" s="247"/>
      <c r="E791" s="247"/>
      <c r="F791" s="247"/>
      <c r="G791" s="247"/>
      <c r="H791" s="245"/>
      <c r="I791" s="247"/>
      <c r="J791" s="247"/>
      <c r="K791" s="247"/>
      <c r="L791" s="251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  <c r="AC791" s="251"/>
      <c r="AD791" s="251"/>
      <c r="AE791" s="247"/>
      <c r="AF791" s="247"/>
    </row>
    <row r="792" spans="1:32" ht="17.25" customHeight="1">
      <c r="A792" s="245"/>
      <c r="B792" s="245"/>
      <c r="C792" s="246"/>
      <c r="D792" s="247"/>
      <c r="E792" s="247"/>
      <c r="F792" s="247"/>
      <c r="G792" s="247"/>
      <c r="H792" s="245"/>
      <c r="I792" s="247"/>
      <c r="J792" s="247"/>
      <c r="K792" s="247"/>
      <c r="L792" s="251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  <c r="AA792" s="247"/>
      <c r="AB792" s="247"/>
      <c r="AC792" s="251"/>
      <c r="AD792" s="251"/>
      <c r="AE792" s="247"/>
      <c r="AF792" s="247"/>
    </row>
    <row r="793" spans="1:32" ht="17.25" customHeight="1">
      <c r="A793" s="245"/>
      <c r="B793" s="245"/>
      <c r="C793" s="246"/>
      <c r="D793" s="247"/>
      <c r="E793" s="247"/>
      <c r="F793" s="247"/>
      <c r="G793" s="247"/>
      <c r="H793" s="245"/>
      <c r="I793" s="247"/>
      <c r="J793" s="247"/>
      <c r="K793" s="247"/>
      <c r="L793" s="251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  <c r="AA793" s="247"/>
      <c r="AB793" s="247"/>
      <c r="AC793" s="251"/>
      <c r="AD793" s="251"/>
      <c r="AE793" s="247"/>
      <c r="AF793" s="247"/>
    </row>
    <row r="794" spans="1:32" ht="17.25" customHeight="1">
      <c r="A794" s="245"/>
      <c r="B794" s="245"/>
      <c r="C794" s="246"/>
      <c r="D794" s="247"/>
      <c r="E794" s="247"/>
      <c r="F794" s="247"/>
      <c r="G794" s="247"/>
      <c r="H794" s="245"/>
      <c r="I794" s="247"/>
      <c r="J794" s="247"/>
      <c r="K794" s="247"/>
      <c r="L794" s="251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  <c r="AB794" s="247"/>
      <c r="AC794" s="251"/>
      <c r="AD794" s="251"/>
      <c r="AE794" s="247"/>
      <c r="AF794" s="247"/>
    </row>
    <row r="795" spans="1:32" ht="17.25" customHeight="1">
      <c r="A795" s="245"/>
      <c r="B795" s="245"/>
      <c r="C795" s="246"/>
      <c r="D795" s="247"/>
      <c r="E795" s="247"/>
      <c r="F795" s="247"/>
      <c r="G795" s="247"/>
      <c r="H795" s="245"/>
      <c r="I795" s="247"/>
      <c r="J795" s="247"/>
      <c r="K795" s="247"/>
      <c r="L795" s="251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  <c r="AA795" s="247"/>
      <c r="AB795" s="247"/>
      <c r="AC795" s="251"/>
      <c r="AD795" s="251"/>
      <c r="AE795" s="247"/>
      <c r="AF795" s="247"/>
    </row>
    <row r="796" spans="1:32" ht="17.25" customHeight="1">
      <c r="A796" s="245"/>
      <c r="B796" s="245"/>
      <c r="C796" s="246"/>
      <c r="D796" s="247"/>
      <c r="E796" s="247"/>
      <c r="F796" s="247"/>
      <c r="G796" s="247"/>
      <c r="H796" s="245"/>
      <c r="I796" s="247"/>
      <c r="J796" s="247"/>
      <c r="K796" s="247"/>
      <c r="L796" s="251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  <c r="AA796" s="247"/>
      <c r="AB796" s="247"/>
      <c r="AC796" s="251"/>
      <c r="AD796" s="251"/>
      <c r="AE796" s="247"/>
      <c r="AF796" s="247"/>
    </row>
    <row r="797" spans="1:32" ht="17.25" customHeight="1">
      <c r="A797" s="245"/>
      <c r="B797" s="245"/>
      <c r="C797" s="246"/>
      <c r="D797" s="247"/>
      <c r="E797" s="247"/>
      <c r="F797" s="247"/>
      <c r="G797" s="247"/>
      <c r="H797" s="245"/>
      <c r="I797" s="247"/>
      <c r="J797" s="247"/>
      <c r="K797" s="247"/>
      <c r="L797" s="251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  <c r="AC797" s="251"/>
      <c r="AD797" s="251"/>
      <c r="AE797" s="247"/>
      <c r="AF797" s="247"/>
    </row>
    <row r="798" spans="1:32" ht="17.25" customHeight="1">
      <c r="A798" s="245"/>
      <c r="B798" s="245"/>
      <c r="C798" s="246"/>
      <c r="D798" s="247"/>
      <c r="E798" s="247"/>
      <c r="F798" s="247"/>
      <c r="G798" s="247"/>
      <c r="H798" s="245"/>
      <c r="I798" s="247"/>
      <c r="J798" s="247"/>
      <c r="K798" s="247"/>
      <c r="L798" s="251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  <c r="AB798" s="247"/>
      <c r="AC798" s="251"/>
      <c r="AD798" s="251"/>
      <c r="AE798" s="247"/>
      <c r="AF798" s="247"/>
    </row>
    <row r="799" spans="1:32" ht="17.25" customHeight="1">
      <c r="A799" s="245"/>
      <c r="B799" s="245"/>
      <c r="C799" s="246"/>
      <c r="D799" s="247"/>
      <c r="E799" s="247"/>
      <c r="F799" s="247"/>
      <c r="G799" s="247"/>
      <c r="H799" s="245"/>
      <c r="I799" s="247"/>
      <c r="J799" s="247"/>
      <c r="K799" s="247"/>
      <c r="L799" s="251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  <c r="AB799" s="247"/>
      <c r="AC799" s="251"/>
      <c r="AD799" s="251"/>
      <c r="AE799" s="247"/>
      <c r="AF799" s="247"/>
    </row>
    <row r="800" spans="1:32" ht="17.25" customHeight="1">
      <c r="A800" s="245"/>
      <c r="B800" s="245"/>
      <c r="C800" s="246"/>
      <c r="D800" s="247"/>
      <c r="E800" s="247"/>
      <c r="F800" s="247"/>
      <c r="G800" s="247"/>
      <c r="H800" s="245"/>
      <c r="I800" s="247"/>
      <c r="J800" s="247"/>
      <c r="K800" s="247"/>
      <c r="L800" s="251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  <c r="AB800" s="247"/>
      <c r="AC800" s="251"/>
      <c r="AD800" s="251"/>
      <c r="AE800" s="247"/>
      <c r="AF800" s="247"/>
    </row>
    <row r="801" spans="1:32" ht="17.25" customHeight="1">
      <c r="A801" s="245"/>
      <c r="B801" s="245"/>
      <c r="C801" s="246"/>
      <c r="D801" s="247"/>
      <c r="E801" s="247"/>
      <c r="F801" s="247"/>
      <c r="G801" s="247"/>
      <c r="H801" s="245"/>
      <c r="I801" s="247"/>
      <c r="J801" s="247"/>
      <c r="K801" s="247"/>
      <c r="L801" s="251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  <c r="AB801" s="247"/>
      <c r="AC801" s="251"/>
      <c r="AD801" s="251"/>
      <c r="AE801" s="247"/>
      <c r="AF801" s="247"/>
    </row>
    <row r="802" spans="1:32" ht="17.25" customHeight="1">
      <c r="A802" s="245"/>
      <c r="B802" s="245"/>
      <c r="C802" s="246"/>
      <c r="D802" s="247"/>
      <c r="E802" s="247"/>
      <c r="F802" s="247"/>
      <c r="G802" s="247"/>
      <c r="H802" s="245"/>
      <c r="I802" s="247"/>
      <c r="J802" s="247"/>
      <c r="K802" s="247"/>
      <c r="L802" s="251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  <c r="AC802" s="251"/>
      <c r="AD802" s="251"/>
      <c r="AE802" s="247"/>
      <c r="AF802" s="247"/>
    </row>
    <row r="803" spans="1:32" ht="17.25" customHeight="1">
      <c r="A803" s="245"/>
      <c r="B803" s="245"/>
      <c r="C803" s="246"/>
      <c r="D803" s="247"/>
      <c r="E803" s="247"/>
      <c r="F803" s="247"/>
      <c r="G803" s="247"/>
      <c r="H803" s="245"/>
      <c r="I803" s="247"/>
      <c r="J803" s="247"/>
      <c r="K803" s="247"/>
      <c r="L803" s="251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  <c r="AA803" s="247"/>
      <c r="AB803" s="247"/>
      <c r="AC803" s="251"/>
      <c r="AD803" s="251"/>
      <c r="AE803" s="247"/>
      <c r="AF803" s="247"/>
    </row>
    <row r="804" spans="1:32" ht="17.25" customHeight="1">
      <c r="A804" s="245"/>
      <c r="B804" s="245"/>
      <c r="C804" s="246"/>
      <c r="D804" s="247"/>
      <c r="E804" s="247"/>
      <c r="F804" s="247"/>
      <c r="G804" s="247"/>
      <c r="H804" s="245"/>
      <c r="I804" s="247"/>
      <c r="J804" s="247"/>
      <c r="K804" s="247"/>
      <c r="L804" s="251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  <c r="AC804" s="251"/>
      <c r="AD804" s="251"/>
      <c r="AE804" s="247"/>
      <c r="AF804" s="247"/>
    </row>
    <row r="805" spans="1:32" ht="17.25" customHeight="1">
      <c r="A805" s="245"/>
      <c r="B805" s="245"/>
      <c r="C805" s="246"/>
      <c r="D805" s="247"/>
      <c r="E805" s="247"/>
      <c r="F805" s="247"/>
      <c r="G805" s="247"/>
      <c r="H805" s="245"/>
      <c r="I805" s="247"/>
      <c r="J805" s="247"/>
      <c r="K805" s="247"/>
      <c r="L805" s="251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  <c r="AA805" s="247"/>
      <c r="AB805" s="247"/>
      <c r="AC805" s="251"/>
      <c r="AD805" s="251"/>
      <c r="AE805" s="247"/>
      <c r="AF805" s="247"/>
    </row>
    <row r="806" spans="1:32" ht="17.25" customHeight="1">
      <c r="A806" s="245"/>
      <c r="B806" s="245"/>
      <c r="C806" s="246"/>
      <c r="D806" s="247"/>
      <c r="E806" s="247"/>
      <c r="F806" s="247"/>
      <c r="G806" s="247"/>
      <c r="H806" s="245"/>
      <c r="I806" s="247"/>
      <c r="J806" s="247"/>
      <c r="K806" s="247"/>
      <c r="L806" s="251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  <c r="AC806" s="251"/>
      <c r="AD806" s="251"/>
      <c r="AE806" s="247"/>
      <c r="AF806" s="247"/>
    </row>
    <row r="807" spans="1:32" ht="17.25" customHeight="1">
      <c r="A807" s="245"/>
      <c r="B807" s="245"/>
      <c r="C807" s="246"/>
      <c r="D807" s="247"/>
      <c r="E807" s="247"/>
      <c r="F807" s="247"/>
      <c r="G807" s="247"/>
      <c r="H807" s="245"/>
      <c r="I807" s="247"/>
      <c r="J807" s="247"/>
      <c r="K807" s="247"/>
      <c r="L807" s="251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  <c r="AB807" s="247"/>
      <c r="AC807" s="251"/>
      <c r="AD807" s="251"/>
      <c r="AE807" s="247"/>
      <c r="AF807" s="247"/>
    </row>
    <row r="808" spans="1:32" ht="17.25" customHeight="1">
      <c r="A808" s="245"/>
      <c r="B808" s="245"/>
      <c r="C808" s="246"/>
      <c r="D808" s="247"/>
      <c r="E808" s="247"/>
      <c r="F808" s="247"/>
      <c r="G808" s="247"/>
      <c r="H808" s="245"/>
      <c r="I808" s="247"/>
      <c r="J808" s="247"/>
      <c r="K808" s="247"/>
      <c r="L808" s="251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  <c r="AC808" s="251"/>
      <c r="AD808" s="251"/>
      <c r="AE808" s="247"/>
      <c r="AF808" s="247"/>
    </row>
    <row r="809" spans="1:32" ht="17.25" customHeight="1">
      <c r="A809" s="245"/>
      <c r="B809" s="245"/>
      <c r="C809" s="246"/>
      <c r="D809" s="247"/>
      <c r="E809" s="247"/>
      <c r="F809" s="247"/>
      <c r="G809" s="247"/>
      <c r="H809" s="245"/>
      <c r="I809" s="247"/>
      <c r="J809" s="247"/>
      <c r="K809" s="247"/>
      <c r="L809" s="251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  <c r="AA809" s="247"/>
      <c r="AB809" s="247"/>
      <c r="AC809" s="251"/>
      <c r="AD809" s="251"/>
      <c r="AE809" s="247"/>
      <c r="AF809" s="247"/>
    </row>
    <row r="810" spans="1:32" ht="17.25" customHeight="1">
      <c r="A810" s="245"/>
      <c r="B810" s="245"/>
      <c r="C810" s="246"/>
      <c r="D810" s="247"/>
      <c r="E810" s="247"/>
      <c r="F810" s="247"/>
      <c r="G810" s="247"/>
      <c r="H810" s="245"/>
      <c r="I810" s="247"/>
      <c r="J810" s="247"/>
      <c r="K810" s="247"/>
      <c r="L810" s="251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  <c r="AC810" s="251"/>
      <c r="AD810" s="251"/>
      <c r="AE810" s="247"/>
      <c r="AF810" s="247"/>
    </row>
    <row r="811" spans="1:32" ht="17.25" customHeight="1">
      <c r="A811" s="245"/>
      <c r="B811" s="245"/>
      <c r="C811" s="246"/>
      <c r="D811" s="247"/>
      <c r="E811" s="247"/>
      <c r="F811" s="247"/>
      <c r="G811" s="247"/>
      <c r="H811" s="245"/>
      <c r="I811" s="247"/>
      <c r="J811" s="247"/>
      <c r="K811" s="247"/>
      <c r="L811" s="251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  <c r="AA811" s="247"/>
      <c r="AB811" s="247"/>
      <c r="AC811" s="251"/>
      <c r="AD811" s="251"/>
      <c r="AE811" s="247"/>
      <c r="AF811" s="247"/>
    </row>
    <row r="812" spans="1:32" ht="17.25" customHeight="1">
      <c r="A812" s="245"/>
      <c r="B812" s="245"/>
      <c r="C812" s="246"/>
      <c r="D812" s="247"/>
      <c r="E812" s="247"/>
      <c r="F812" s="247"/>
      <c r="G812" s="247"/>
      <c r="H812" s="245"/>
      <c r="I812" s="247"/>
      <c r="J812" s="247"/>
      <c r="K812" s="247"/>
      <c r="L812" s="251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  <c r="AC812" s="251"/>
      <c r="AD812" s="251"/>
      <c r="AE812" s="247"/>
      <c r="AF812" s="247"/>
    </row>
    <row r="813" spans="1:32" ht="17.25" customHeight="1">
      <c r="A813" s="245"/>
      <c r="B813" s="245"/>
      <c r="C813" s="246"/>
      <c r="D813" s="247"/>
      <c r="E813" s="247"/>
      <c r="F813" s="247"/>
      <c r="G813" s="247"/>
      <c r="H813" s="245"/>
      <c r="I813" s="247"/>
      <c r="J813" s="247"/>
      <c r="K813" s="247"/>
      <c r="L813" s="251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  <c r="AC813" s="251"/>
      <c r="AD813" s="251"/>
      <c r="AE813" s="247"/>
      <c r="AF813" s="247"/>
    </row>
    <row r="814" spans="1:32" ht="17.25" customHeight="1">
      <c r="A814" s="245"/>
      <c r="B814" s="245"/>
      <c r="C814" s="246"/>
      <c r="D814" s="247"/>
      <c r="E814" s="247"/>
      <c r="F814" s="247"/>
      <c r="G814" s="247"/>
      <c r="H814" s="245"/>
      <c r="I814" s="247"/>
      <c r="J814" s="247"/>
      <c r="K814" s="247"/>
      <c r="L814" s="251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  <c r="AC814" s="251"/>
      <c r="AD814" s="251"/>
      <c r="AE814" s="247"/>
      <c r="AF814" s="247"/>
    </row>
    <row r="815" spans="1:32" ht="17.25" customHeight="1">
      <c r="A815" s="245"/>
      <c r="B815" s="245"/>
      <c r="C815" s="246"/>
      <c r="D815" s="247"/>
      <c r="E815" s="247"/>
      <c r="F815" s="247"/>
      <c r="G815" s="247"/>
      <c r="H815" s="245"/>
      <c r="I815" s="247"/>
      <c r="J815" s="247"/>
      <c r="K815" s="247"/>
      <c r="L815" s="251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  <c r="AA815" s="247"/>
      <c r="AB815" s="247"/>
      <c r="AC815" s="251"/>
      <c r="AD815" s="251"/>
      <c r="AE815" s="247"/>
      <c r="AF815" s="247"/>
    </row>
    <row r="816" spans="1:32" ht="17.25" customHeight="1">
      <c r="A816" s="245"/>
      <c r="B816" s="245"/>
      <c r="C816" s="246"/>
      <c r="D816" s="247"/>
      <c r="E816" s="247"/>
      <c r="F816" s="247"/>
      <c r="G816" s="247"/>
      <c r="H816" s="245"/>
      <c r="I816" s="247"/>
      <c r="J816" s="247"/>
      <c r="K816" s="247"/>
      <c r="L816" s="251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  <c r="AC816" s="251"/>
      <c r="AD816" s="251"/>
      <c r="AE816" s="247"/>
      <c r="AF816" s="247"/>
    </row>
    <row r="817" spans="1:32" ht="17.25" customHeight="1">
      <c r="A817" s="245"/>
      <c r="B817" s="245"/>
      <c r="C817" s="246"/>
      <c r="D817" s="247"/>
      <c r="E817" s="247"/>
      <c r="F817" s="247"/>
      <c r="G817" s="247"/>
      <c r="H817" s="245"/>
      <c r="I817" s="247"/>
      <c r="J817" s="247"/>
      <c r="K817" s="247"/>
      <c r="L817" s="251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  <c r="AA817" s="247"/>
      <c r="AB817" s="247"/>
      <c r="AC817" s="251"/>
      <c r="AD817" s="251"/>
      <c r="AE817" s="247"/>
      <c r="AF817" s="247"/>
    </row>
    <row r="818" spans="1:32" ht="17.25" customHeight="1">
      <c r="A818" s="245"/>
      <c r="B818" s="245"/>
      <c r="C818" s="246"/>
      <c r="D818" s="247"/>
      <c r="E818" s="247"/>
      <c r="F818" s="247"/>
      <c r="G818" s="247"/>
      <c r="H818" s="245"/>
      <c r="I818" s="247"/>
      <c r="J818" s="247"/>
      <c r="K818" s="247"/>
      <c r="L818" s="251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  <c r="AC818" s="251"/>
      <c r="AD818" s="251"/>
      <c r="AE818" s="247"/>
      <c r="AF818" s="247"/>
    </row>
    <row r="819" spans="1:32" ht="17.25" customHeight="1">
      <c r="A819" s="245"/>
      <c r="B819" s="245"/>
      <c r="C819" s="246"/>
      <c r="D819" s="247"/>
      <c r="E819" s="247"/>
      <c r="F819" s="247"/>
      <c r="G819" s="247"/>
      <c r="H819" s="245"/>
      <c r="I819" s="247"/>
      <c r="J819" s="247"/>
      <c r="K819" s="247"/>
      <c r="L819" s="251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  <c r="AA819" s="247"/>
      <c r="AB819" s="247"/>
      <c r="AC819" s="251"/>
      <c r="AD819" s="251"/>
      <c r="AE819" s="247"/>
      <c r="AF819" s="247"/>
    </row>
    <row r="820" spans="1:32" ht="17.25" customHeight="1">
      <c r="A820" s="245"/>
      <c r="B820" s="245"/>
      <c r="C820" s="246"/>
      <c r="D820" s="247"/>
      <c r="E820" s="247"/>
      <c r="F820" s="247"/>
      <c r="G820" s="247"/>
      <c r="H820" s="245"/>
      <c r="I820" s="247"/>
      <c r="J820" s="247"/>
      <c r="K820" s="247"/>
      <c r="L820" s="251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  <c r="AC820" s="251"/>
      <c r="AD820" s="251"/>
      <c r="AE820" s="247"/>
      <c r="AF820" s="247"/>
    </row>
    <row r="821" spans="1:32" ht="17.25" customHeight="1">
      <c r="A821" s="245"/>
      <c r="B821" s="245"/>
      <c r="C821" s="246"/>
      <c r="D821" s="247"/>
      <c r="E821" s="247"/>
      <c r="F821" s="247"/>
      <c r="G821" s="247"/>
      <c r="H821" s="245"/>
      <c r="I821" s="247"/>
      <c r="J821" s="247"/>
      <c r="K821" s="247"/>
      <c r="L821" s="251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  <c r="AA821" s="247"/>
      <c r="AB821" s="247"/>
      <c r="AC821" s="251"/>
      <c r="AD821" s="251"/>
      <c r="AE821" s="247"/>
      <c r="AF821" s="247"/>
    </row>
    <row r="822" spans="1:32" ht="17.25" customHeight="1">
      <c r="A822" s="245"/>
      <c r="B822" s="245"/>
      <c r="C822" s="246"/>
      <c r="D822" s="247"/>
      <c r="E822" s="247"/>
      <c r="F822" s="247"/>
      <c r="G822" s="247"/>
      <c r="H822" s="245"/>
      <c r="I822" s="247"/>
      <c r="J822" s="247"/>
      <c r="K822" s="247"/>
      <c r="L822" s="251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  <c r="AC822" s="251"/>
      <c r="AD822" s="251"/>
      <c r="AE822" s="247"/>
      <c r="AF822" s="247"/>
    </row>
    <row r="823" spans="1:32" ht="17.25" customHeight="1">
      <c r="A823" s="245"/>
      <c r="B823" s="245"/>
      <c r="C823" s="246"/>
      <c r="D823" s="247"/>
      <c r="E823" s="247"/>
      <c r="F823" s="247"/>
      <c r="G823" s="247"/>
      <c r="H823" s="245"/>
      <c r="I823" s="247"/>
      <c r="J823" s="247"/>
      <c r="K823" s="247"/>
      <c r="L823" s="251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  <c r="AA823" s="247"/>
      <c r="AB823" s="247"/>
      <c r="AC823" s="251"/>
      <c r="AD823" s="251"/>
      <c r="AE823" s="247"/>
      <c r="AF823" s="247"/>
    </row>
    <row r="824" spans="1:32" ht="17.25" customHeight="1">
      <c r="A824" s="245"/>
      <c r="B824" s="245"/>
      <c r="C824" s="246"/>
      <c r="D824" s="247"/>
      <c r="E824" s="247"/>
      <c r="F824" s="247"/>
      <c r="G824" s="247"/>
      <c r="H824" s="245"/>
      <c r="I824" s="247"/>
      <c r="J824" s="247"/>
      <c r="K824" s="247"/>
      <c r="L824" s="251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  <c r="AC824" s="251"/>
      <c r="AD824" s="251"/>
      <c r="AE824" s="247"/>
      <c r="AF824" s="247"/>
    </row>
    <row r="825" spans="1:32" ht="17.25" customHeight="1">
      <c r="A825" s="245"/>
      <c r="B825" s="245"/>
      <c r="C825" s="246"/>
      <c r="D825" s="247"/>
      <c r="E825" s="247"/>
      <c r="F825" s="247"/>
      <c r="G825" s="247"/>
      <c r="H825" s="245"/>
      <c r="I825" s="247"/>
      <c r="J825" s="247"/>
      <c r="K825" s="247"/>
      <c r="L825" s="251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  <c r="AA825" s="247"/>
      <c r="AB825" s="247"/>
      <c r="AC825" s="251"/>
      <c r="AD825" s="251"/>
      <c r="AE825" s="247"/>
      <c r="AF825" s="247"/>
    </row>
    <row r="826" spans="1:32" ht="17.25" customHeight="1">
      <c r="A826" s="245"/>
      <c r="B826" s="245"/>
      <c r="C826" s="246"/>
      <c r="D826" s="247"/>
      <c r="E826" s="247"/>
      <c r="F826" s="247"/>
      <c r="G826" s="247"/>
      <c r="H826" s="245"/>
      <c r="I826" s="247"/>
      <c r="J826" s="247"/>
      <c r="K826" s="247"/>
      <c r="L826" s="251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  <c r="AC826" s="251"/>
      <c r="AD826" s="251"/>
      <c r="AE826" s="247"/>
      <c r="AF826" s="247"/>
    </row>
    <row r="827" spans="1:32" ht="17.25" customHeight="1">
      <c r="A827" s="245"/>
      <c r="B827" s="245"/>
      <c r="C827" s="246"/>
      <c r="D827" s="247"/>
      <c r="E827" s="247"/>
      <c r="F827" s="247"/>
      <c r="G827" s="247"/>
      <c r="H827" s="245"/>
      <c r="I827" s="247"/>
      <c r="J827" s="247"/>
      <c r="K827" s="247"/>
      <c r="L827" s="251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  <c r="AA827" s="247"/>
      <c r="AB827" s="247"/>
      <c r="AC827" s="251"/>
      <c r="AD827" s="251"/>
      <c r="AE827" s="247"/>
      <c r="AF827" s="247"/>
    </row>
    <row r="828" spans="1:32" ht="17.25" customHeight="1">
      <c r="A828" s="245"/>
      <c r="B828" s="245"/>
      <c r="C828" s="246"/>
      <c r="D828" s="247"/>
      <c r="E828" s="247"/>
      <c r="F828" s="247"/>
      <c r="G828" s="247"/>
      <c r="H828" s="245"/>
      <c r="I828" s="247"/>
      <c r="J828" s="247"/>
      <c r="K828" s="247"/>
      <c r="L828" s="251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  <c r="AC828" s="251"/>
      <c r="AD828" s="251"/>
      <c r="AE828" s="247"/>
      <c r="AF828" s="247"/>
    </row>
    <row r="829" spans="1:32" ht="17.25" customHeight="1">
      <c r="A829" s="245"/>
      <c r="B829" s="245"/>
      <c r="C829" s="246"/>
      <c r="D829" s="247"/>
      <c r="E829" s="247"/>
      <c r="F829" s="247"/>
      <c r="G829" s="247"/>
      <c r="H829" s="245"/>
      <c r="I829" s="247"/>
      <c r="J829" s="247"/>
      <c r="K829" s="247"/>
      <c r="L829" s="251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  <c r="AA829" s="247"/>
      <c r="AB829" s="247"/>
      <c r="AC829" s="251"/>
      <c r="AD829" s="251"/>
      <c r="AE829" s="247"/>
      <c r="AF829" s="247"/>
    </row>
    <row r="830" spans="1:32" ht="17.25" customHeight="1">
      <c r="A830" s="245"/>
      <c r="B830" s="245"/>
      <c r="C830" s="246"/>
      <c r="D830" s="247"/>
      <c r="E830" s="247"/>
      <c r="F830" s="247"/>
      <c r="G830" s="247"/>
      <c r="H830" s="245"/>
      <c r="I830" s="247"/>
      <c r="J830" s="247"/>
      <c r="K830" s="247"/>
      <c r="L830" s="251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  <c r="AC830" s="251"/>
      <c r="AD830" s="251"/>
      <c r="AE830" s="247"/>
      <c r="AF830" s="247"/>
    </row>
    <row r="831" spans="1:32" ht="17.25" customHeight="1">
      <c r="A831" s="245"/>
      <c r="B831" s="245"/>
      <c r="C831" s="246"/>
      <c r="D831" s="247"/>
      <c r="E831" s="247"/>
      <c r="F831" s="247"/>
      <c r="G831" s="247"/>
      <c r="H831" s="245"/>
      <c r="I831" s="247"/>
      <c r="J831" s="247"/>
      <c r="K831" s="247"/>
      <c r="L831" s="251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  <c r="AA831" s="247"/>
      <c r="AB831" s="247"/>
      <c r="AC831" s="251"/>
      <c r="AD831" s="251"/>
      <c r="AE831" s="247"/>
      <c r="AF831" s="247"/>
    </row>
    <row r="832" spans="1:32" ht="17.25" customHeight="1">
      <c r="A832" s="245"/>
      <c r="B832" s="245"/>
      <c r="C832" s="246"/>
      <c r="D832" s="247"/>
      <c r="E832" s="247"/>
      <c r="F832" s="247"/>
      <c r="G832" s="247"/>
      <c r="H832" s="245"/>
      <c r="I832" s="247"/>
      <c r="J832" s="247"/>
      <c r="K832" s="247"/>
      <c r="L832" s="251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  <c r="AC832" s="251"/>
      <c r="AD832" s="251"/>
      <c r="AE832" s="247"/>
      <c r="AF832" s="247"/>
    </row>
    <row r="833" spans="1:32" ht="17.25" customHeight="1">
      <c r="A833" s="245"/>
      <c r="B833" s="245"/>
      <c r="C833" s="246"/>
      <c r="D833" s="247"/>
      <c r="E833" s="247"/>
      <c r="F833" s="247"/>
      <c r="G833" s="247"/>
      <c r="H833" s="245"/>
      <c r="I833" s="247"/>
      <c r="J833" s="247"/>
      <c r="K833" s="247"/>
      <c r="L833" s="251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  <c r="AA833" s="247"/>
      <c r="AB833" s="247"/>
      <c r="AC833" s="251"/>
      <c r="AD833" s="251"/>
      <c r="AE833" s="247"/>
      <c r="AF833" s="247"/>
    </row>
    <row r="834" spans="1:32" ht="17.25" customHeight="1">
      <c r="A834" s="245"/>
      <c r="B834" s="245"/>
      <c r="C834" s="246"/>
      <c r="D834" s="247"/>
      <c r="E834" s="247"/>
      <c r="F834" s="247"/>
      <c r="G834" s="247"/>
      <c r="H834" s="245"/>
      <c r="I834" s="247"/>
      <c r="J834" s="247"/>
      <c r="K834" s="247"/>
      <c r="L834" s="251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  <c r="AC834" s="251"/>
      <c r="AD834" s="251"/>
      <c r="AE834" s="247"/>
      <c r="AF834" s="247"/>
    </row>
    <row r="835" spans="1:32" ht="17.25" customHeight="1">
      <c r="A835" s="245"/>
      <c r="B835" s="245"/>
      <c r="C835" s="246"/>
      <c r="D835" s="247"/>
      <c r="E835" s="247"/>
      <c r="F835" s="247"/>
      <c r="G835" s="247"/>
      <c r="H835" s="245"/>
      <c r="I835" s="247"/>
      <c r="J835" s="247"/>
      <c r="K835" s="247"/>
      <c r="L835" s="251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  <c r="AA835" s="247"/>
      <c r="AB835" s="247"/>
      <c r="AC835" s="251"/>
      <c r="AD835" s="251"/>
      <c r="AE835" s="247"/>
      <c r="AF835" s="247"/>
    </row>
    <row r="836" spans="1:32" ht="17.25" customHeight="1">
      <c r="A836" s="245"/>
      <c r="B836" s="245"/>
      <c r="C836" s="246"/>
      <c r="D836" s="247"/>
      <c r="E836" s="247"/>
      <c r="F836" s="247"/>
      <c r="G836" s="247"/>
      <c r="H836" s="245"/>
      <c r="I836" s="247"/>
      <c r="J836" s="247"/>
      <c r="K836" s="247"/>
      <c r="L836" s="251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  <c r="AC836" s="251"/>
      <c r="AD836" s="251"/>
      <c r="AE836" s="247"/>
      <c r="AF836" s="247"/>
    </row>
    <row r="837" spans="1:32" ht="17.25" customHeight="1">
      <c r="A837" s="245"/>
      <c r="B837" s="245"/>
      <c r="C837" s="246"/>
      <c r="D837" s="247"/>
      <c r="E837" s="247"/>
      <c r="F837" s="247"/>
      <c r="G837" s="247"/>
      <c r="H837" s="245"/>
      <c r="I837" s="247"/>
      <c r="J837" s="247"/>
      <c r="K837" s="247"/>
      <c r="L837" s="251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  <c r="AA837" s="247"/>
      <c r="AB837" s="247"/>
      <c r="AC837" s="251"/>
      <c r="AD837" s="251"/>
      <c r="AE837" s="247"/>
      <c r="AF837" s="247"/>
    </row>
    <row r="838" spans="1:32" ht="17.25" customHeight="1">
      <c r="A838" s="245"/>
      <c r="B838" s="245"/>
      <c r="C838" s="246"/>
      <c r="D838" s="247"/>
      <c r="E838" s="247"/>
      <c r="F838" s="247"/>
      <c r="G838" s="247"/>
      <c r="H838" s="245"/>
      <c r="I838" s="247"/>
      <c r="J838" s="247"/>
      <c r="K838" s="247"/>
      <c r="L838" s="251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  <c r="AC838" s="251"/>
      <c r="AD838" s="251"/>
      <c r="AE838" s="247"/>
      <c r="AF838" s="247"/>
    </row>
    <row r="839" spans="1:32" ht="17.25" customHeight="1">
      <c r="A839" s="245"/>
      <c r="B839" s="245"/>
      <c r="C839" s="246"/>
      <c r="D839" s="247"/>
      <c r="E839" s="247"/>
      <c r="F839" s="247"/>
      <c r="G839" s="247"/>
      <c r="H839" s="245"/>
      <c r="I839" s="247"/>
      <c r="J839" s="247"/>
      <c r="K839" s="247"/>
      <c r="L839" s="251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  <c r="AC839" s="251"/>
      <c r="AD839" s="251"/>
      <c r="AE839" s="247"/>
      <c r="AF839" s="247"/>
    </row>
    <row r="840" spans="1:32" ht="17.25" customHeight="1">
      <c r="A840" s="245"/>
      <c r="B840" s="245"/>
      <c r="C840" s="246"/>
      <c r="D840" s="247"/>
      <c r="E840" s="247"/>
      <c r="F840" s="247"/>
      <c r="G840" s="247"/>
      <c r="H840" s="245"/>
      <c r="I840" s="247"/>
      <c r="J840" s="247"/>
      <c r="K840" s="247"/>
      <c r="L840" s="251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  <c r="AC840" s="251"/>
      <c r="AD840" s="251"/>
      <c r="AE840" s="247"/>
      <c r="AF840" s="247"/>
    </row>
    <row r="841" spans="1:32" ht="17.25" customHeight="1">
      <c r="A841" s="245"/>
      <c r="B841" s="245"/>
      <c r="C841" s="246"/>
      <c r="D841" s="247"/>
      <c r="E841" s="247"/>
      <c r="F841" s="247"/>
      <c r="G841" s="247"/>
      <c r="H841" s="245"/>
      <c r="I841" s="247"/>
      <c r="J841" s="247"/>
      <c r="K841" s="247"/>
      <c r="L841" s="251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  <c r="AC841" s="251"/>
      <c r="AD841" s="251"/>
      <c r="AE841" s="247"/>
      <c r="AF841" s="247"/>
    </row>
    <row r="842" spans="1:32" ht="17.25" customHeight="1">
      <c r="A842" s="245"/>
      <c r="B842" s="245"/>
      <c r="C842" s="246"/>
      <c r="D842" s="247"/>
      <c r="E842" s="247"/>
      <c r="F842" s="247"/>
      <c r="G842" s="247"/>
      <c r="H842" s="245"/>
      <c r="I842" s="247"/>
      <c r="J842" s="247"/>
      <c r="K842" s="247"/>
      <c r="L842" s="251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  <c r="AC842" s="251"/>
      <c r="AD842" s="251"/>
      <c r="AE842" s="247"/>
      <c r="AF842" s="247"/>
    </row>
    <row r="843" spans="1:32" ht="17.25" customHeight="1">
      <c r="A843" s="245"/>
      <c r="B843" s="245"/>
      <c r="C843" s="246"/>
      <c r="D843" s="247"/>
      <c r="E843" s="247"/>
      <c r="F843" s="247"/>
      <c r="G843" s="247"/>
      <c r="H843" s="245"/>
      <c r="I843" s="247"/>
      <c r="J843" s="247"/>
      <c r="K843" s="247"/>
      <c r="L843" s="251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  <c r="AC843" s="251"/>
      <c r="AD843" s="251"/>
      <c r="AE843" s="247"/>
      <c r="AF843" s="247"/>
    </row>
    <row r="844" spans="1:32" ht="17.25" customHeight="1">
      <c r="A844" s="245"/>
      <c r="B844" s="245"/>
      <c r="C844" s="246"/>
      <c r="D844" s="247"/>
      <c r="E844" s="247"/>
      <c r="F844" s="247"/>
      <c r="G844" s="247"/>
      <c r="H844" s="245"/>
      <c r="I844" s="247"/>
      <c r="J844" s="247"/>
      <c r="K844" s="247"/>
      <c r="L844" s="251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  <c r="AC844" s="251"/>
      <c r="AD844" s="251"/>
      <c r="AE844" s="247"/>
      <c r="AF844" s="247"/>
    </row>
    <row r="845" spans="1:32" ht="17.25" customHeight="1">
      <c r="A845" s="245"/>
      <c r="B845" s="245"/>
      <c r="C845" s="246"/>
      <c r="D845" s="247"/>
      <c r="E845" s="247"/>
      <c r="F845" s="247"/>
      <c r="G845" s="247"/>
      <c r="H845" s="245"/>
      <c r="I845" s="247"/>
      <c r="J845" s="247"/>
      <c r="K845" s="247"/>
      <c r="L845" s="251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  <c r="AC845" s="251"/>
      <c r="AD845" s="251"/>
      <c r="AE845" s="247"/>
      <c r="AF845" s="247"/>
    </row>
    <row r="846" spans="1:32" ht="17.25" customHeight="1">
      <c r="A846" s="245"/>
      <c r="B846" s="245"/>
      <c r="C846" s="246"/>
      <c r="D846" s="247"/>
      <c r="E846" s="247"/>
      <c r="F846" s="247"/>
      <c r="G846" s="247"/>
      <c r="H846" s="245"/>
      <c r="I846" s="247"/>
      <c r="J846" s="247"/>
      <c r="K846" s="247"/>
      <c r="L846" s="251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  <c r="AC846" s="251"/>
      <c r="AD846" s="251"/>
      <c r="AE846" s="247"/>
      <c r="AF846" s="247"/>
    </row>
    <row r="847" spans="1:32" ht="17.25" customHeight="1">
      <c r="A847" s="245"/>
      <c r="B847" s="245"/>
      <c r="C847" s="246"/>
      <c r="D847" s="247"/>
      <c r="E847" s="247"/>
      <c r="F847" s="247"/>
      <c r="G847" s="247"/>
      <c r="H847" s="245"/>
      <c r="I847" s="247"/>
      <c r="J847" s="247"/>
      <c r="K847" s="247"/>
      <c r="L847" s="251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  <c r="AC847" s="251"/>
      <c r="AD847" s="251"/>
      <c r="AE847" s="247"/>
      <c r="AF847" s="247"/>
    </row>
    <row r="848" spans="1:32" ht="17.25" customHeight="1">
      <c r="A848" s="245"/>
      <c r="B848" s="245"/>
      <c r="C848" s="246"/>
      <c r="D848" s="247"/>
      <c r="E848" s="247"/>
      <c r="F848" s="247"/>
      <c r="G848" s="247"/>
      <c r="H848" s="245"/>
      <c r="I848" s="247"/>
      <c r="J848" s="247"/>
      <c r="K848" s="247"/>
      <c r="L848" s="251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  <c r="AC848" s="251"/>
      <c r="AD848" s="251"/>
      <c r="AE848" s="247"/>
      <c r="AF848" s="247"/>
    </row>
    <row r="849" spans="1:32" ht="17.25" customHeight="1">
      <c r="A849" s="245"/>
      <c r="B849" s="245"/>
      <c r="C849" s="246"/>
      <c r="D849" s="247"/>
      <c r="E849" s="247"/>
      <c r="F849" s="247"/>
      <c r="G849" s="247"/>
      <c r="H849" s="245"/>
      <c r="I849" s="247"/>
      <c r="J849" s="247"/>
      <c r="K849" s="247"/>
      <c r="L849" s="251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  <c r="AC849" s="251"/>
      <c r="AD849" s="251"/>
      <c r="AE849" s="247"/>
      <c r="AF849" s="247"/>
    </row>
    <row r="850" spans="1:32" ht="17.25" customHeight="1">
      <c r="A850" s="245"/>
      <c r="B850" s="245"/>
      <c r="C850" s="246"/>
      <c r="D850" s="247"/>
      <c r="E850" s="247"/>
      <c r="F850" s="247"/>
      <c r="G850" s="247"/>
      <c r="H850" s="245"/>
      <c r="I850" s="247"/>
      <c r="J850" s="247"/>
      <c r="K850" s="247"/>
      <c r="L850" s="251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  <c r="AC850" s="251"/>
      <c r="AD850" s="251"/>
      <c r="AE850" s="247"/>
      <c r="AF850" s="247"/>
    </row>
    <row r="851" spans="1:32" ht="17.25" customHeight="1">
      <c r="A851" s="245"/>
      <c r="B851" s="245"/>
      <c r="C851" s="246"/>
      <c r="D851" s="247"/>
      <c r="E851" s="247"/>
      <c r="F851" s="247"/>
      <c r="G851" s="247"/>
      <c r="H851" s="245"/>
      <c r="I851" s="247"/>
      <c r="J851" s="247"/>
      <c r="K851" s="247"/>
      <c r="L851" s="251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  <c r="AC851" s="251"/>
      <c r="AD851" s="251"/>
      <c r="AE851" s="247"/>
      <c r="AF851" s="247"/>
    </row>
    <row r="852" spans="1:32" ht="17.25" customHeight="1">
      <c r="A852" s="245"/>
      <c r="B852" s="245"/>
      <c r="C852" s="246"/>
      <c r="D852" s="247"/>
      <c r="E852" s="247"/>
      <c r="F852" s="247"/>
      <c r="G852" s="247"/>
      <c r="H852" s="245"/>
      <c r="I852" s="247"/>
      <c r="J852" s="247"/>
      <c r="K852" s="247"/>
      <c r="L852" s="251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  <c r="AC852" s="251"/>
      <c r="AD852" s="251"/>
      <c r="AE852" s="247"/>
      <c r="AF852" s="247"/>
    </row>
    <row r="853" spans="1:32" ht="17.25" customHeight="1">
      <c r="A853" s="245"/>
      <c r="B853" s="245"/>
      <c r="C853" s="246"/>
      <c r="D853" s="247"/>
      <c r="E853" s="247"/>
      <c r="F853" s="247"/>
      <c r="G853" s="247"/>
      <c r="H853" s="245"/>
      <c r="I853" s="247"/>
      <c r="J853" s="247"/>
      <c r="K853" s="247"/>
      <c r="L853" s="251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  <c r="AC853" s="251"/>
      <c r="AD853" s="251"/>
      <c r="AE853" s="247"/>
      <c r="AF853" s="247"/>
    </row>
    <row r="854" spans="1:32" ht="17.25" customHeight="1">
      <c r="A854" s="245"/>
      <c r="B854" s="245"/>
      <c r="C854" s="246"/>
      <c r="D854" s="247"/>
      <c r="E854" s="247"/>
      <c r="F854" s="247"/>
      <c r="G854" s="247"/>
      <c r="H854" s="245"/>
      <c r="I854" s="247"/>
      <c r="J854" s="247"/>
      <c r="K854" s="247"/>
      <c r="L854" s="251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  <c r="AA854" s="247"/>
      <c r="AB854" s="247"/>
      <c r="AC854" s="251"/>
      <c r="AD854" s="251"/>
      <c r="AE854" s="247"/>
      <c r="AF854" s="247"/>
    </row>
    <row r="855" spans="1:32" ht="17.25" customHeight="1">
      <c r="A855" s="245"/>
      <c r="B855" s="245"/>
      <c r="C855" s="246"/>
      <c r="D855" s="247"/>
      <c r="E855" s="247"/>
      <c r="F855" s="247"/>
      <c r="G855" s="247"/>
      <c r="H855" s="245"/>
      <c r="I855" s="247"/>
      <c r="J855" s="247"/>
      <c r="K855" s="247"/>
      <c r="L855" s="251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  <c r="AA855" s="247"/>
      <c r="AB855" s="247"/>
      <c r="AC855" s="251"/>
      <c r="AD855" s="251"/>
      <c r="AE855" s="247"/>
      <c r="AF855" s="247"/>
    </row>
    <row r="856" spans="1:32" ht="17.25" customHeight="1">
      <c r="A856" s="245"/>
      <c r="B856" s="245"/>
      <c r="C856" s="246"/>
      <c r="D856" s="247"/>
      <c r="E856" s="247"/>
      <c r="F856" s="247"/>
      <c r="G856" s="247"/>
      <c r="H856" s="245"/>
      <c r="I856" s="247"/>
      <c r="J856" s="247"/>
      <c r="K856" s="247"/>
      <c r="L856" s="251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  <c r="AA856" s="247"/>
      <c r="AB856" s="247"/>
      <c r="AC856" s="251"/>
      <c r="AD856" s="251"/>
      <c r="AE856" s="247"/>
      <c r="AF856" s="247"/>
    </row>
    <row r="857" spans="1:32" ht="17.25" customHeight="1">
      <c r="A857" s="245"/>
      <c r="B857" s="245"/>
      <c r="C857" s="246"/>
      <c r="D857" s="247"/>
      <c r="E857" s="247"/>
      <c r="F857" s="247"/>
      <c r="G857" s="247"/>
      <c r="H857" s="245"/>
      <c r="I857" s="247"/>
      <c r="J857" s="247"/>
      <c r="K857" s="247"/>
      <c r="L857" s="251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  <c r="AA857" s="247"/>
      <c r="AB857" s="247"/>
      <c r="AC857" s="251"/>
      <c r="AD857" s="251"/>
      <c r="AE857" s="247"/>
      <c r="AF857" s="247"/>
    </row>
    <row r="858" spans="1:32" ht="17.25" customHeight="1">
      <c r="A858" s="245"/>
      <c r="B858" s="245"/>
      <c r="C858" s="246"/>
      <c r="D858" s="247"/>
      <c r="E858" s="247"/>
      <c r="F858" s="247"/>
      <c r="G858" s="247"/>
      <c r="H858" s="245"/>
      <c r="I858" s="247"/>
      <c r="J858" s="247"/>
      <c r="K858" s="247"/>
      <c r="L858" s="251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  <c r="AA858" s="247"/>
      <c r="AB858" s="247"/>
      <c r="AC858" s="251"/>
      <c r="AD858" s="251"/>
      <c r="AE858" s="247"/>
      <c r="AF858" s="247"/>
    </row>
    <row r="859" spans="1:32" ht="17.25" customHeight="1">
      <c r="A859" s="245"/>
      <c r="B859" s="245"/>
      <c r="C859" s="246"/>
      <c r="D859" s="247"/>
      <c r="E859" s="247"/>
      <c r="F859" s="247"/>
      <c r="G859" s="247"/>
      <c r="H859" s="245"/>
      <c r="I859" s="247"/>
      <c r="J859" s="247"/>
      <c r="K859" s="247"/>
      <c r="L859" s="251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  <c r="AA859" s="247"/>
      <c r="AB859" s="247"/>
      <c r="AC859" s="251"/>
      <c r="AD859" s="251"/>
      <c r="AE859" s="247"/>
      <c r="AF859" s="247"/>
    </row>
    <row r="860" spans="1:32" ht="17.25" customHeight="1">
      <c r="A860" s="245"/>
      <c r="B860" s="245"/>
      <c r="C860" s="246"/>
      <c r="D860" s="247"/>
      <c r="E860" s="247"/>
      <c r="F860" s="247"/>
      <c r="G860" s="247"/>
      <c r="H860" s="245"/>
      <c r="I860" s="247"/>
      <c r="J860" s="247"/>
      <c r="K860" s="247"/>
      <c r="L860" s="251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  <c r="AA860" s="247"/>
      <c r="AB860" s="247"/>
      <c r="AC860" s="251"/>
      <c r="AD860" s="251"/>
      <c r="AE860" s="247"/>
      <c r="AF860" s="247"/>
    </row>
    <row r="861" spans="1:32" ht="17.25" customHeight="1">
      <c r="A861" s="245"/>
      <c r="B861" s="245"/>
      <c r="C861" s="246"/>
      <c r="D861" s="247"/>
      <c r="E861" s="247"/>
      <c r="F861" s="247"/>
      <c r="G861" s="247"/>
      <c r="H861" s="245"/>
      <c r="I861" s="247"/>
      <c r="J861" s="247"/>
      <c r="K861" s="247"/>
      <c r="L861" s="251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  <c r="AC861" s="251"/>
      <c r="AD861" s="251"/>
      <c r="AE861" s="247"/>
      <c r="AF861" s="247"/>
    </row>
    <row r="862" spans="1:32" ht="17.25" customHeight="1">
      <c r="A862" s="245"/>
      <c r="B862" s="245"/>
      <c r="C862" s="246"/>
      <c r="D862" s="247"/>
      <c r="E862" s="247"/>
      <c r="F862" s="247"/>
      <c r="G862" s="247"/>
      <c r="H862" s="245"/>
      <c r="I862" s="247"/>
      <c r="J862" s="247"/>
      <c r="K862" s="247"/>
      <c r="L862" s="251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  <c r="AA862" s="247"/>
      <c r="AB862" s="247"/>
      <c r="AC862" s="251"/>
      <c r="AD862" s="251"/>
      <c r="AE862" s="247"/>
      <c r="AF862" s="247"/>
    </row>
    <row r="863" spans="1:32" ht="17.25" customHeight="1">
      <c r="A863" s="245"/>
      <c r="B863" s="245"/>
      <c r="C863" s="246"/>
      <c r="D863" s="247"/>
      <c r="E863" s="247"/>
      <c r="F863" s="247"/>
      <c r="G863" s="247"/>
      <c r="H863" s="245"/>
      <c r="I863" s="247"/>
      <c r="J863" s="247"/>
      <c r="K863" s="247"/>
      <c r="L863" s="251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  <c r="AA863" s="247"/>
      <c r="AB863" s="247"/>
      <c r="AC863" s="251"/>
      <c r="AD863" s="251"/>
      <c r="AE863" s="247"/>
      <c r="AF863" s="247"/>
    </row>
    <row r="864" spans="1:32" ht="17.25" customHeight="1">
      <c r="A864" s="245"/>
      <c r="B864" s="245"/>
      <c r="C864" s="246"/>
      <c r="D864" s="247"/>
      <c r="E864" s="247"/>
      <c r="F864" s="247"/>
      <c r="G864" s="247"/>
      <c r="H864" s="245"/>
      <c r="I864" s="247"/>
      <c r="J864" s="247"/>
      <c r="K864" s="247"/>
      <c r="L864" s="251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  <c r="AC864" s="251"/>
      <c r="AD864" s="251"/>
      <c r="AE864" s="247"/>
      <c r="AF864" s="247"/>
    </row>
    <row r="865" spans="1:32" ht="17.25" customHeight="1">
      <c r="A865" s="245"/>
      <c r="B865" s="245"/>
      <c r="C865" s="246"/>
      <c r="D865" s="247"/>
      <c r="E865" s="247"/>
      <c r="F865" s="247"/>
      <c r="G865" s="247"/>
      <c r="H865" s="245"/>
      <c r="I865" s="247"/>
      <c r="J865" s="247"/>
      <c r="K865" s="247"/>
      <c r="L865" s="251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  <c r="AA865" s="247"/>
      <c r="AB865" s="247"/>
      <c r="AC865" s="251"/>
      <c r="AD865" s="251"/>
      <c r="AE865" s="247"/>
      <c r="AF865" s="247"/>
    </row>
    <row r="866" spans="1:32" ht="17.25" customHeight="1">
      <c r="A866" s="245"/>
      <c r="B866" s="245"/>
      <c r="C866" s="246"/>
      <c r="D866" s="247"/>
      <c r="E866" s="247"/>
      <c r="F866" s="247"/>
      <c r="G866" s="247"/>
      <c r="H866" s="245"/>
      <c r="I866" s="247"/>
      <c r="J866" s="247"/>
      <c r="K866" s="247"/>
      <c r="L866" s="251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  <c r="AC866" s="251"/>
      <c r="AD866" s="251"/>
      <c r="AE866" s="247"/>
      <c r="AF866" s="247"/>
    </row>
    <row r="867" spans="1:32" ht="17.25" customHeight="1">
      <c r="A867" s="245"/>
      <c r="B867" s="245"/>
      <c r="C867" s="246"/>
      <c r="D867" s="247"/>
      <c r="E867" s="247"/>
      <c r="F867" s="247"/>
      <c r="G867" s="247"/>
      <c r="H867" s="245"/>
      <c r="I867" s="247"/>
      <c r="J867" s="247"/>
      <c r="K867" s="247"/>
      <c r="L867" s="251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  <c r="AA867" s="247"/>
      <c r="AB867" s="247"/>
      <c r="AC867" s="251"/>
      <c r="AD867" s="251"/>
      <c r="AE867" s="247"/>
      <c r="AF867" s="247"/>
    </row>
    <row r="868" spans="1:32" ht="17.25" customHeight="1">
      <c r="A868" s="245"/>
      <c r="B868" s="245"/>
      <c r="C868" s="246"/>
      <c r="D868" s="247"/>
      <c r="E868" s="247"/>
      <c r="F868" s="247"/>
      <c r="G868" s="247"/>
      <c r="H868" s="245"/>
      <c r="I868" s="247"/>
      <c r="J868" s="247"/>
      <c r="K868" s="247"/>
      <c r="L868" s="251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  <c r="AC868" s="251"/>
      <c r="AD868" s="251"/>
      <c r="AE868" s="247"/>
      <c r="AF868" s="247"/>
    </row>
    <row r="869" spans="1:32" ht="17.25" customHeight="1">
      <c r="A869" s="245"/>
      <c r="B869" s="245"/>
      <c r="C869" s="246"/>
      <c r="D869" s="247"/>
      <c r="E869" s="247"/>
      <c r="F869" s="247"/>
      <c r="G869" s="247"/>
      <c r="H869" s="245"/>
      <c r="I869" s="247"/>
      <c r="J869" s="247"/>
      <c r="K869" s="247"/>
      <c r="L869" s="251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  <c r="AC869" s="251"/>
      <c r="AD869" s="251"/>
      <c r="AE869" s="247"/>
      <c r="AF869" s="247"/>
    </row>
    <row r="870" spans="1:32" ht="17.25" customHeight="1">
      <c r="A870" s="245"/>
      <c r="B870" s="245"/>
      <c r="C870" s="246"/>
      <c r="D870" s="247"/>
      <c r="E870" s="247"/>
      <c r="F870" s="247"/>
      <c r="G870" s="247"/>
      <c r="H870" s="245"/>
      <c r="I870" s="247"/>
      <c r="J870" s="247"/>
      <c r="K870" s="247"/>
      <c r="L870" s="251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  <c r="AC870" s="251"/>
      <c r="AD870" s="251"/>
      <c r="AE870" s="247"/>
      <c r="AF870" s="247"/>
    </row>
    <row r="871" spans="1:32" ht="17.25" customHeight="1">
      <c r="A871" s="245"/>
      <c r="B871" s="245"/>
      <c r="C871" s="246"/>
      <c r="D871" s="247"/>
      <c r="E871" s="247"/>
      <c r="F871" s="247"/>
      <c r="G871" s="247"/>
      <c r="H871" s="245"/>
      <c r="I871" s="247"/>
      <c r="J871" s="247"/>
      <c r="K871" s="247"/>
      <c r="L871" s="251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  <c r="AC871" s="251"/>
      <c r="AD871" s="251"/>
      <c r="AE871" s="247"/>
      <c r="AF871" s="247"/>
    </row>
    <row r="872" spans="1:32" ht="17.25" customHeight="1">
      <c r="A872" s="245"/>
      <c r="B872" s="245"/>
      <c r="C872" s="246"/>
      <c r="D872" s="247"/>
      <c r="E872" s="247"/>
      <c r="F872" s="247"/>
      <c r="G872" s="247"/>
      <c r="H872" s="245"/>
      <c r="I872" s="247"/>
      <c r="J872" s="247"/>
      <c r="K872" s="247"/>
      <c r="L872" s="251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  <c r="AC872" s="251"/>
      <c r="AD872" s="251"/>
      <c r="AE872" s="247"/>
      <c r="AF872" s="247"/>
    </row>
    <row r="873" spans="1:32" ht="17.25" customHeight="1">
      <c r="A873" s="245"/>
      <c r="B873" s="245"/>
      <c r="C873" s="246"/>
      <c r="D873" s="247"/>
      <c r="E873" s="247"/>
      <c r="F873" s="247"/>
      <c r="G873" s="247"/>
      <c r="H873" s="245"/>
      <c r="I873" s="247"/>
      <c r="J873" s="247"/>
      <c r="K873" s="247"/>
      <c r="L873" s="251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  <c r="AC873" s="251"/>
      <c r="AD873" s="251"/>
      <c r="AE873" s="247"/>
      <c r="AF873" s="247"/>
    </row>
    <row r="874" spans="1:32" ht="17.25" customHeight="1">
      <c r="A874" s="245"/>
      <c r="B874" s="245"/>
      <c r="C874" s="246"/>
      <c r="D874" s="247"/>
      <c r="E874" s="247"/>
      <c r="F874" s="247"/>
      <c r="G874" s="247"/>
      <c r="H874" s="245"/>
      <c r="I874" s="247"/>
      <c r="J874" s="247"/>
      <c r="K874" s="247"/>
      <c r="L874" s="251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  <c r="AC874" s="251"/>
      <c r="AD874" s="251"/>
      <c r="AE874" s="247"/>
      <c r="AF874" s="247"/>
    </row>
    <row r="875" spans="1:32" ht="17.25" customHeight="1">
      <c r="A875" s="245"/>
      <c r="B875" s="245"/>
      <c r="C875" s="246"/>
      <c r="D875" s="247"/>
      <c r="E875" s="247"/>
      <c r="F875" s="247"/>
      <c r="G875" s="247"/>
      <c r="H875" s="245"/>
      <c r="I875" s="247"/>
      <c r="J875" s="247"/>
      <c r="K875" s="247"/>
      <c r="L875" s="251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  <c r="AC875" s="251"/>
      <c r="AD875" s="251"/>
      <c r="AE875" s="247"/>
      <c r="AF875" s="247"/>
    </row>
    <row r="876" spans="1:32" ht="17.25" customHeight="1">
      <c r="A876" s="245"/>
      <c r="B876" s="245"/>
      <c r="C876" s="246"/>
      <c r="D876" s="247"/>
      <c r="E876" s="247"/>
      <c r="F876" s="247"/>
      <c r="G876" s="247"/>
      <c r="H876" s="245"/>
      <c r="I876" s="247"/>
      <c r="J876" s="247"/>
      <c r="K876" s="247"/>
      <c r="L876" s="251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  <c r="AC876" s="251"/>
      <c r="AD876" s="251"/>
      <c r="AE876" s="247"/>
      <c r="AF876" s="247"/>
    </row>
    <row r="877" spans="1:32" ht="17.25" customHeight="1">
      <c r="A877" s="245"/>
      <c r="B877" s="245"/>
      <c r="C877" s="246"/>
      <c r="D877" s="247"/>
      <c r="E877" s="247"/>
      <c r="F877" s="247"/>
      <c r="G877" s="247"/>
      <c r="H877" s="245"/>
      <c r="I877" s="247"/>
      <c r="J877" s="247"/>
      <c r="K877" s="247"/>
      <c r="L877" s="251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  <c r="AC877" s="251"/>
      <c r="AD877" s="251"/>
      <c r="AE877" s="247"/>
      <c r="AF877" s="247"/>
    </row>
    <row r="878" spans="1:32" ht="17.25" customHeight="1">
      <c r="A878" s="245"/>
      <c r="B878" s="245"/>
      <c r="C878" s="246"/>
      <c r="D878" s="247"/>
      <c r="E878" s="247"/>
      <c r="F878" s="247"/>
      <c r="G878" s="247"/>
      <c r="H878" s="245"/>
      <c r="I878" s="247"/>
      <c r="J878" s="247"/>
      <c r="K878" s="247"/>
      <c r="L878" s="251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  <c r="AC878" s="251"/>
      <c r="AD878" s="251"/>
      <c r="AE878" s="247"/>
      <c r="AF878" s="247"/>
    </row>
    <row r="879" spans="1:32" ht="17.25" customHeight="1">
      <c r="A879" s="245"/>
      <c r="B879" s="245"/>
      <c r="C879" s="246"/>
      <c r="D879" s="247"/>
      <c r="E879" s="247"/>
      <c r="F879" s="247"/>
      <c r="G879" s="247"/>
      <c r="H879" s="245"/>
      <c r="I879" s="247"/>
      <c r="J879" s="247"/>
      <c r="K879" s="247"/>
      <c r="L879" s="251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  <c r="AC879" s="251"/>
      <c r="AD879" s="251"/>
      <c r="AE879" s="247"/>
      <c r="AF879" s="247"/>
    </row>
    <row r="880" spans="1:32" ht="17.25" customHeight="1">
      <c r="A880" s="245"/>
      <c r="B880" s="245"/>
      <c r="C880" s="246"/>
      <c r="D880" s="247"/>
      <c r="E880" s="247"/>
      <c r="F880" s="247"/>
      <c r="G880" s="247"/>
      <c r="H880" s="245"/>
      <c r="I880" s="247"/>
      <c r="J880" s="247"/>
      <c r="K880" s="247"/>
      <c r="L880" s="251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  <c r="AC880" s="251"/>
      <c r="AD880" s="251"/>
      <c r="AE880" s="247"/>
      <c r="AF880" s="247"/>
    </row>
    <row r="881" spans="1:32" ht="17.25" customHeight="1">
      <c r="A881" s="245"/>
      <c r="B881" s="245"/>
      <c r="C881" s="246"/>
      <c r="D881" s="247"/>
      <c r="E881" s="247"/>
      <c r="F881" s="247"/>
      <c r="G881" s="247"/>
      <c r="H881" s="245"/>
      <c r="I881" s="247"/>
      <c r="J881" s="247"/>
      <c r="K881" s="247"/>
      <c r="L881" s="251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  <c r="AC881" s="251"/>
      <c r="AD881" s="251"/>
      <c r="AE881" s="247"/>
      <c r="AF881" s="247"/>
    </row>
    <row r="882" spans="1:32" ht="17.25" customHeight="1">
      <c r="A882" s="245"/>
      <c r="B882" s="245"/>
      <c r="C882" s="246"/>
      <c r="D882" s="247"/>
      <c r="E882" s="247"/>
      <c r="F882" s="247"/>
      <c r="G882" s="247"/>
      <c r="H882" s="245"/>
      <c r="I882" s="247"/>
      <c r="J882" s="247"/>
      <c r="K882" s="247"/>
      <c r="L882" s="251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  <c r="AC882" s="251"/>
      <c r="AD882" s="251"/>
      <c r="AE882" s="247"/>
      <c r="AF882" s="247"/>
    </row>
    <row r="883" spans="1:32" ht="17.25" customHeight="1">
      <c r="A883" s="245"/>
      <c r="B883" s="245"/>
      <c r="C883" s="246"/>
      <c r="D883" s="247"/>
      <c r="E883" s="247"/>
      <c r="F883" s="247"/>
      <c r="G883" s="247"/>
      <c r="H883" s="245"/>
      <c r="I883" s="247"/>
      <c r="J883" s="247"/>
      <c r="K883" s="247"/>
      <c r="L883" s="251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  <c r="AC883" s="251"/>
      <c r="AD883" s="251"/>
      <c r="AE883" s="247"/>
      <c r="AF883" s="247"/>
    </row>
    <row r="884" spans="1:32" ht="17.25" customHeight="1">
      <c r="A884" s="245"/>
      <c r="B884" s="245"/>
      <c r="C884" s="246"/>
      <c r="D884" s="247"/>
      <c r="E884" s="247"/>
      <c r="F884" s="247"/>
      <c r="G884" s="247"/>
      <c r="H884" s="245"/>
      <c r="I884" s="247"/>
      <c r="J884" s="247"/>
      <c r="K884" s="247"/>
      <c r="L884" s="251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  <c r="AA884" s="247"/>
      <c r="AB884" s="247"/>
      <c r="AC884" s="251"/>
      <c r="AD884" s="251"/>
      <c r="AE884" s="247"/>
      <c r="AF884" s="247"/>
    </row>
    <row r="885" spans="1:32" ht="17.25" customHeight="1">
      <c r="A885" s="245"/>
      <c r="B885" s="245"/>
      <c r="C885" s="246"/>
      <c r="D885" s="247"/>
      <c r="E885" s="247"/>
      <c r="F885" s="247"/>
      <c r="G885" s="247"/>
      <c r="H885" s="245"/>
      <c r="I885" s="247"/>
      <c r="J885" s="247"/>
      <c r="K885" s="247"/>
      <c r="L885" s="251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  <c r="AC885" s="251"/>
      <c r="AD885" s="251"/>
      <c r="AE885" s="247"/>
      <c r="AF885" s="247"/>
    </row>
    <row r="886" spans="1:32" ht="17.25" customHeight="1">
      <c r="A886" s="245"/>
      <c r="B886" s="245"/>
      <c r="C886" s="246"/>
      <c r="D886" s="247"/>
      <c r="E886" s="247"/>
      <c r="F886" s="247"/>
      <c r="G886" s="247"/>
      <c r="H886" s="245"/>
      <c r="I886" s="247"/>
      <c r="J886" s="247"/>
      <c r="K886" s="247"/>
      <c r="L886" s="251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  <c r="AC886" s="251"/>
      <c r="AD886" s="251"/>
      <c r="AE886" s="247"/>
      <c r="AF886" s="247"/>
    </row>
    <row r="887" spans="1:32" ht="17.25" customHeight="1">
      <c r="A887" s="245"/>
      <c r="B887" s="245"/>
      <c r="C887" s="246"/>
      <c r="D887" s="247"/>
      <c r="E887" s="247"/>
      <c r="F887" s="247"/>
      <c r="G887" s="247"/>
      <c r="H887" s="245"/>
      <c r="I887" s="247"/>
      <c r="J887" s="247"/>
      <c r="K887" s="247"/>
      <c r="L887" s="251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  <c r="AA887" s="247"/>
      <c r="AB887" s="247"/>
      <c r="AC887" s="251"/>
      <c r="AD887" s="251"/>
      <c r="AE887" s="247"/>
      <c r="AF887" s="247"/>
    </row>
    <row r="888" spans="1:32" ht="17.25" customHeight="1">
      <c r="A888" s="245"/>
      <c r="B888" s="245"/>
      <c r="C888" s="246"/>
      <c r="D888" s="247"/>
      <c r="E888" s="247"/>
      <c r="F888" s="247"/>
      <c r="G888" s="247"/>
      <c r="H888" s="245"/>
      <c r="I888" s="247"/>
      <c r="J888" s="247"/>
      <c r="K888" s="247"/>
      <c r="L888" s="251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  <c r="AC888" s="251"/>
      <c r="AD888" s="251"/>
      <c r="AE888" s="247"/>
      <c r="AF888" s="247"/>
    </row>
    <row r="889" spans="1:32" ht="17.25" customHeight="1">
      <c r="A889" s="245"/>
      <c r="B889" s="245"/>
      <c r="C889" s="246"/>
      <c r="D889" s="247"/>
      <c r="E889" s="247"/>
      <c r="F889" s="247"/>
      <c r="G889" s="247"/>
      <c r="H889" s="245"/>
      <c r="I889" s="247"/>
      <c r="J889" s="247"/>
      <c r="K889" s="247"/>
      <c r="L889" s="251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  <c r="AA889" s="247"/>
      <c r="AB889" s="247"/>
      <c r="AC889" s="251"/>
      <c r="AD889" s="251"/>
      <c r="AE889" s="247"/>
      <c r="AF889" s="247"/>
    </row>
    <row r="890" spans="1:32" ht="17.25" customHeight="1">
      <c r="A890" s="245"/>
      <c r="B890" s="245"/>
      <c r="C890" s="246"/>
      <c r="D890" s="247"/>
      <c r="E890" s="247"/>
      <c r="F890" s="247"/>
      <c r="G890" s="247"/>
      <c r="H890" s="245"/>
      <c r="I890" s="247"/>
      <c r="J890" s="247"/>
      <c r="K890" s="247"/>
      <c r="L890" s="251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  <c r="AC890" s="251"/>
      <c r="AD890" s="251"/>
      <c r="AE890" s="247"/>
      <c r="AF890" s="247"/>
    </row>
    <row r="891" spans="1:32" ht="17.25" customHeight="1">
      <c r="A891" s="245"/>
      <c r="B891" s="245"/>
      <c r="C891" s="246"/>
      <c r="D891" s="247"/>
      <c r="E891" s="247"/>
      <c r="F891" s="247"/>
      <c r="G891" s="247"/>
      <c r="H891" s="245"/>
      <c r="I891" s="247"/>
      <c r="J891" s="247"/>
      <c r="K891" s="247"/>
      <c r="L891" s="251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  <c r="AC891" s="251"/>
      <c r="AD891" s="251"/>
      <c r="AE891" s="247"/>
      <c r="AF891" s="247"/>
    </row>
    <row r="892" spans="1:32" ht="17.25" customHeight="1">
      <c r="A892" s="245"/>
      <c r="B892" s="245"/>
      <c r="C892" s="246"/>
      <c r="D892" s="247"/>
      <c r="E892" s="247"/>
      <c r="F892" s="247"/>
      <c r="G892" s="247"/>
      <c r="H892" s="245"/>
      <c r="I892" s="247"/>
      <c r="J892" s="247"/>
      <c r="K892" s="247"/>
      <c r="L892" s="251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  <c r="AA892" s="247"/>
      <c r="AB892" s="247"/>
      <c r="AC892" s="251"/>
      <c r="AD892" s="251"/>
      <c r="AE892" s="247"/>
      <c r="AF892" s="247"/>
    </row>
    <row r="893" spans="1:32" ht="17.25" customHeight="1">
      <c r="A893" s="245"/>
      <c r="B893" s="245"/>
      <c r="C893" s="246"/>
      <c r="D893" s="247"/>
      <c r="E893" s="247"/>
      <c r="F893" s="247"/>
      <c r="G893" s="247"/>
      <c r="H893" s="245"/>
      <c r="I893" s="247"/>
      <c r="J893" s="247"/>
      <c r="K893" s="247"/>
      <c r="L893" s="251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  <c r="AC893" s="251"/>
      <c r="AD893" s="251"/>
      <c r="AE893" s="247"/>
      <c r="AF893" s="247"/>
    </row>
    <row r="894" spans="1:32" ht="17.25" customHeight="1">
      <c r="A894" s="245"/>
      <c r="B894" s="245"/>
      <c r="C894" s="246"/>
      <c r="D894" s="247"/>
      <c r="E894" s="247"/>
      <c r="F894" s="247"/>
      <c r="G894" s="247"/>
      <c r="H894" s="245"/>
      <c r="I894" s="247"/>
      <c r="J894" s="247"/>
      <c r="K894" s="247"/>
      <c r="L894" s="251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  <c r="AA894" s="247"/>
      <c r="AB894" s="247"/>
      <c r="AC894" s="251"/>
      <c r="AD894" s="251"/>
      <c r="AE894" s="247"/>
      <c r="AF894" s="247"/>
    </row>
    <row r="895" spans="1:32" ht="17.25" customHeight="1">
      <c r="A895" s="245"/>
      <c r="B895" s="245"/>
      <c r="C895" s="246"/>
      <c r="D895" s="247"/>
      <c r="E895" s="247"/>
      <c r="F895" s="247"/>
      <c r="G895" s="247"/>
      <c r="H895" s="245"/>
      <c r="I895" s="247"/>
      <c r="J895" s="247"/>
      <c r="K895" s="247"/>
      <c r="L895" s="251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  <c r="AC895" s="251"/>
      <c r="AD895" s="251"/>
      <c r="AE895" s="247"/>
      <c r="AF895" s="247"/>
    </row>
    <row r="896" spans="1:32" ht="17.25" customHeight="1">
      <c r="A896" s="245"/>
      <c r="B896" s="245"/>
      <c r="C896" s="246"/>
      <c r="D896" s="247"/>
      <c r="E896" s="247"/>
      <c r="F896" s="247"/>
      <c r="G896" s="247"/>
      <c r="H896" s="245"/>
      <c r="I896" s="247"/>
      <c r="J896" s="247"/>
      <c r="K896" s="247"/>
      <c r="L896" s="251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  <c r="AA896" s="247"/>
      <c r="AB896" s="247"/>
      <c r="AC896" s="251"/>
      <c r="AD896" s="251"/>
      <c r="AE896" s="247"/>
      <c r="AF896" s="247"/>
    </row>
    <row r="897" spans="1:32" ht="17.25" customHeight="1">
      <c r="A897" s="245"/>
      <c r="B897" s="245"/>
      <c r="C897" s="246"/>
      <c r="D897" s="247"/>
      <c r="E897" s="247"/>
      <c r="F897" s="247"/>
      <c r="G897" s="247"/>
      <c r="H897" s="245"/>
      <c r="I897" s="247"/>
      <c r="J897" s="247"/>
      <c r="K897" s="247"/>
      <c r="L897" s="251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  <c r="AC897" s="251"/>
      <c r="AD897" s="251"/>
      <c r="AE897" s="247"/>
      <c r="AF897" s="247"/>
    </row>
    <row r="898" spans="1:32" ht="17.25" customHeight="1">
      <c r="A898" s="245"/>
      <c r="B898" s="245"/>
      <c r="C898" s="246"/>
      <c r="D898" s="247"/>
      <c r="E898" s="247"/>
      <c r="F898" s="247"/>
      <c r="G898" s="247"/>
      <c r="H898" s="245"/>
      <c r="I898" s="247"/>
      <c r="J898" s="247"/>
      <c r="K898" s="247"/>
      <c r="L898" s="251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  <c r="AA898" s="247"/>
      <c r="AB898" s="247"/>
      <c r="AC898" s="251"/>
      <c r="AD898" s="251"/>
      <c r="AE898" s="247"/>
      <c r="AF898" s="247"/>
    </row>
    <row r="899" spans="1:32" ht="17.25" customHeight="1">
      <c r="A899" s="245"/>
      <c r="B899" s="245"/>
      <c r="C899" s="246"/>
      <c r="D899" s="247"/>
      <c r="E899" s="247"/>
      <c r="F899" s="247"/>
      <c r="G899" s="247"/>
      <c r="H899" s="245"/>
      <c r="I899" s="247"/>
      <c r="J899" s="247"/>
      <c r="K899" s="247"/>
      <c r="L899" s="251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  <c r="AC899" s="251"/>
      <c r="AD899" s="251"/>
      <c r="AE899" s="247"/>
      <c r="AF899" s="247"/>
    </row>
    <row r="900" spans="1:32" ht="17.25" customHeight="1">
      <c r="A900" s="245"/>
      <c r="B900" s="245"/>
      <c r="C900" s="246"/>
      <c r="D900" s="247"/>
      <c r="E900" s="247"/>
      <c r="F900" s="247"/>
      <c r="G900" s="247"/>
      <c r="H900" s="245"/>
      <c r="I900" s="247"/>
      <c r="J900" s="247"/>
      <c r="K900" s="247"/>
      <c r="L900" s="251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  <c r="AA900" s="247"/>
      <c r="AB900" s="247"/>
      <c r="AC900" s="251"/>
      <c r="AD900" s="251"/>
      <c r="AE900" s="247"/>
      <c r="AF900" s="247"/>
    </row>
    <row r="901" spans="1:32" ht="17.25" customHeight="1">
      <c r="A901" s="245"/>
      <c r="B901" s="245"/>
      <c r="C901" s="246"/>
      <c r="D901" s="247"/>
      <c r="E901" s="247"/>
      <c r="F901" s="247"/>
      <c r="G901" s="247"/>
      <c r="H901" s="245"/>
      <c r="I901" s="247"/>
      <c r="J901" s="247"/>
      <c r="K901" s="247"/>
      <c r="L901" s="251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  <c r="AC901" s="251"/>
      <c r="AD901" s="251"/>
      <c r="AE901" s="247"/>
      <c r="AF901" s="247"/>
    </row>
    <row r="902" spans="1:32" ht="17.25" customHeight="1">
      <c r="A902" s="245"/>
      <c r="B902" s="245"/>
      <c r="C902" s="246"/>
      <c r="D902" s="247"/>
      <c r="E902" s="247"/>
      <c r="F902" s="247"/>
      <c r="G902" s="247"/>
      <c r="H902" s="245"/>
      <c r="I902" s="247"/>
      <c r="J902" s="247"/>
      <c r="K902" s="247"/>
      <c r="L902" s="251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  <c r="AA902" s="247"/>
      <c r="AB902" s="247"/>
      <c r="AC902" s="251"/>
      <c r="AD902" s="251"/>
      <c r="AE902" s="247"/>
      <c r="AF902" s="247"/>
    </row>
    <row r="903" spans="1:32" ht="17.25" customHeight="1">
      <c r="A903" s="245"/>
      <c r="B903" s="245"/>
      <c r="C903" s="246"/>
      <c r="D903" s="247"/>
      <c r="E903" s="247"/>
      <c r="F903" s="247"/>
      <c r="G903" s="247"/>
      <c r="H903" s="245"/>
      <c r="I903" s="247"/>
      <c r="J903" s="247"/>
      <c r="K903" s="247"/>
      <c r="L903" s="251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  <c r="AC903" s="251"/>
      <c r="AD903" s="251"/>
      <c r="AE903" s="247"/>
      <c r="AF903" s="247"/>
    </row>
    <row r="904" spans="1:32" ht="17.25" customHeight="1">
      <c r="A904" s="245"/>
      <c r="B904" s="245"/>
      <c r="C904" s="246"/>
      <c r="D904" s="247"/>
      <c r="E904" s="247"/>
      <c r="F904" s="247"/>
      <c r="G904" s="247"/>
      <c r="H904" s="245"/>
      <c r="I904" s="247"/>
      <c r="J904" s="247"/>
      <c r="K904" s="247"/>
      <c r="L904" s="251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  <c r="AA904" s="247"/>
      <c r="AB904" s="247"/>
      <c r="AC904" s="251"/>
      <c r="AD904" s="251"/>
      <c r="AE904" s="247"/>
      <c r="AF904" s="247"/>
    </row>
    <row r="905" spans="1:32" ht="17.25" customHeight="1">
      <c r="A905" s="245"/>
      <c r="B905" s="245"/>
      <c r="C905" s="246"/>
      <c r="D905" s="247"/>
      <c r="E905" s="247"/>
      <c r="F905" s="247"/>
      <c r="G905" s="247"/>
      <c r="H905" s="245"/>
      <c r="I905" s="247"/>
      <c r="J905" s="247"/>
      <c r="K905" s="247"/>
      <c r="L905" s="251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  <c r="AC905" s="251"/>
      <c r="AD905" s="251"/>
      <c r="AE905" s="247"/>
      <c r="AF905" s="247"/>
    </row>
    <row r="906" spans="1:32" ht="17.25" customHeight="1">
      <c r="A906" s="245"/>
      <c r="B906" s="245"/>
      <c r="C906" s="246"/>
      <c r="D906" s="247"/>
      <c r="E906" s="247"/>
      <c r="F906" s="247"/>
      <c r="G906" s="247"/>
      <c r="H906" s="245"/>
      <c r="I906" s="247"/>
      <c r="J906" s="247"/>
      <c r="K906" s="247"/>
      <c r="L906" s="251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  <c r="AA906" s="247"/>
      <c r="AB906" s="247"/>
      <c r="AC906" s="251"/>
      <c r="AD906" s="251"/>
      <c r="AE906" s="247"/>
      <c r="AF906" s="247"/>
    </row>
    <row r="907" spans="1:32" ht="17.25" customHeight="1">
      <c r="A907" s="245"/>
      <c r="B907" s="245"/>
      <c r="C907" s="246"/>
      <c r="D907" s="247"/>
      <c r="E907" s="247"/>
      <c r="F907" s="247"/>
      <c r="G907" s="247"/>
      <c r="H907" s="245"/>
      <c r="I907" s="247"/>
      <c r="J907" s="247"/>
      <c r="K907" s="247"/>
      <c r="L907" s="251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  <c r="AC907" s="251"/>
      <c r="AD907" s="251"/>
      <c r="AE907" s="247"/>
      <c r="AF907" s="247"/>
    </row>
    <row r="908" spans="1:32" ht="17.25" customHeight="1">
      <c r="A908" s="245"/>
      <c r="B908" s="245"/>
      <c r="C908" s="246"/>
      <c r="D908" s="247"/>
      <c r="E908" s="247"/>
      <c r="F908" s="247"/>
      <c r="G908" s="247"/>
      <c r="H908" s="245"/>
      <c r="I908" s="247"/>
      <c r="J908" s="247"/>
      <c r="K908" s="247"/>
      <c r="L908" s="251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  <c r="AC908" s="251"/>
      <c r="AD908" s="251"/>
      <c r="AE908" s="247"/>
      <c r="AF908" s="247"/>
    </row>
    <row r="909" spans="1:32" ht="17.25" customHeight="1">
      <c r="A909" s="245"/>
      <c r="B909" s="245"/>
      <c r="C909" s="246"/>
      <c r="D909" s="247"/>
      <c r="E909" s="247"/>
      <c r="F909" s="247"/>
      <c r="G909" s="247"/>
      <c r="H909" s="245"/>
      <c r="I909" s="247"/>
      <c r="J909" s="247"/>
      <c r="K909" s="247"/>
      <c r="L909" s="251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  <c r="AA909" s="247"/>
      <c r="AB909" s="247"/>
      <c r="AC909" s="251"/>
      <c r="AD909" s="251"/>
      <c r="AE909" s="247"/>
      <c r="AF909" s="247"/>
    </row>
    <row r="910" spans="1:32" ht="17.25" customHeight="1">
      <c r="A910" s="245"/>
      <c r="B910" s="245"/>
      <c r="C910" s="246"/>
      <c r="D910" s="247"/>
      <c r="E910" s="247"/>
      <c r="F910" s="247"/>
      <c r="G910" s="247"/>
      <c r="H910" s="245"/>
      <c r="I910" s="247"/>
      <c r="J910" s="247"/>
      <c r="K910" s="247"/>
      <c r="L910" s="251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  <c r="AC910" s="251"/>
      <c r="AD910" s="251"/>
      <c r="AE910" s="247"/>
      <c r="AF910" s="247"/>
    </row>
    <row r="911" spans="1:32" ht="17.25" customHeight="1">
      <c r="A911" s="245"/>
      <c r="B911" s="245"/>
      <c r="C911" s="246"/>
      <c r="D911" s="247"/>
      <c r="E911" s="247"/>
      <c r="F911" s="247"/>
      <c r="G911" s="247"/>
      <c r="H911" s="245"/>
      <c r="I911" s="247"/>
      <c r="J911" s="247"/>
      <c r="K911" s="247"/>
      <c r="L911" s="251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  <c r="AA911" s="247"/>
      <c r="AB911" s="247"/>
      <c r="AC911" s="251"/>
      <c r="AD911" s="251"/>
      <c r="AE911" s="247"/>
      <c r="AF911" s="247"/>
    </row>
    <row r="912" spans="1:32" ht="17.25" customHeight="1">
      <c r="A912" s="245"/>
      <c r="B912" s="245"/>
      <c r="C912" s="246"/>
      <c r="D912" s="247"/>
      <c r="E912" s="247"/>
      <c r="F912" s="247"/>
      <c r="G912" s="247"/>
      <c r="H912" s="245"/>
      <c r="I912" s="247"/>
      <c r="J912" s="247"/>
      <c r="K912" s="247"/>
      <c r="L912" s="251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  <c r="AC912" s="251"/>
      <c r="AD912" s="251"/>
      <c r="AE912" s="247"/>
      <c r="AF912" s="247"/>
    </row>
    <row r="913" spans="1:32" ht="17.25" customHeight="1">
      <c r="A913" s="245"/>
      <c r="B913" s="245"/>
      <c r="C913" s="246"/>
      <c r="D913" s="247"/>
      <c r="E913" s="247"/>
      <c r="F913" s="247"/>
      <c r="G913" s="247"/>
      <c r="H913" s="245"/>
      <c r="I913" s="247"/>
      <c r="J913" s="247"/>
      <c r="K913" s="247"/>
      <c r="L913" s="251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  <c r="AA913" s="247"/>
      <c r="AB913" s="247"/>
      <c r="AC913" s="251"/>
      <c r="AD913" s="251"/>
      <c r="AE913" s="247"/>
      <c r="AF913" s="247"/>
    </row>
    <row r="914" spans="1:32" ht="17.25" customHeight="1">
      <c r="A914" s="245"/>
      <c r="B914" s="245"/>
      <c r="C914" s="246"/>
      <c r="D914" s="247"/>
      <c r="E914" s="247"/>
      <c r="F914" s="247"/>
      <c r="G914" s="247"/>
      <c r="H914" s="245"/>
      <c r="I914" s="247"/>
      <c r="J914" s="247"/>
      <c r="K914" s="247"/>
      <c r="L914" s="251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  <c r="AC914" s="251"/>
      <c r="AD914" s="251"/>
      <c r="AE914" s="247"/>
      <c r="AF914" s="247"/>
    </row>
    <row r="915" spans="1:32" ht="17.25" customHeight="1">
      <c r="A915" s="245"/>
      <c r="B915" s="245"/>
      <c r="C915" s="246"/>
      <c r="D915" s="247"/>
      <c r="E915" s="247"/>
      <c r="F915" s="247"/>
      <c r="G915" s="247"/>
      <c r="H915" s="245"/>
      <c r="I915" s="247"/>
      <c r="J915" s="247"/>
      <c r="K915" s="247"/>
      <c r="L915" s="251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  <c r="AA915" s="247"/>
      <c r="AB915" s="247"/>
      <c r="AC915" s="251"/>
      <c r="AD915" s="251"/>
      <c r="AE915" s="247"/>
      <c r="AF915" s="247"/>
    </row>
    <row r="916" spans="1:32" ht="17.25" customHeight="1">
      <c r="A916" s="245"/>
      <c r="B916" s="245"/>
      <c r="C916" s="246"/>
      <c r="D916" s="247"/>
      <c r="E916" s="247"/>
      <c r="F916" s="247"/>
      <c r="G916" s="247"/>
      <c r="H916" s="245"/>
      <c r="I916" s="247"/>
      <c r="J916" s="247"/>
      <c r="K916" s="247"/>
      <c r="L916" s="251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  <c r="AA916" s="247"/>
      <c r="AB916" s="247"/>
      <c r="AC916" s="251"/>
      <c r="AD916" s="251"/>
      <c r="AE916" s="247"/>
      <c r="AF916" s="247"/>
    </row>
    <row r="917" spans="1:32" ht="17.25" customHeight="1">
      <c r="A917" s="245"/>
      <c r="B917" s="245"/>
      <c r="C917" s="246"/>
      <c r="D917" s="247"/>
      <c r="E917" s="247"/>
      <c r="F917" s="247"/>
      <c r="G917" s="247"/>
      <c r="H917" s="245"/>
      <c r="I917" s="247"/>
      <c r="J917" s="247"/>
      <c r="K917" s="247"/>
      <c r="L917" s="251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  <c r="AA917" s="247"/>
      <c r="AB917" s="247"/>
      <c r="AC917" s="251"/>
      <c r="AD917" s="251"/>
      <c r="AE917" s="247"/>
      <c r="AF917" s="247"/>
    </row>
    <row r="918" spans="1:32" ht="17.25" customHeight="1">
      <c r="A918" s="245"/>
      <c r="B918" s="245"/>
      <c r="C918" s="246"/>
      <c r="D918" s="247"/>
      <c r="E918" s="247"/>
      <c r="F918" s="247"/>
      <c r="G918" s="247"/>
      <c r="H918" s="245"/>
      <c r="I918" s="247"/>
      <c r="J918" s="247"/>
      <c r="K918" s="247"/>
      <c r="L918" s="251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  <c r="AA918" s="247"/>
      <c r="AB918" s="247"/>
      <c r="AC918" s="251"/>
      <c r="AD918" s="251"/>
      <c r="AE918" s="247"/>
      <c r="AF918" s="247"/>
    </row>
    <row r="919" spans="1:32" ht="17.25" customHeight="1">
      <c r="A919" s="245"/>
      <c r="B919" s="245"/>
      <c r="C919" s="246"/>
      <c r="D919" s="247"/>
      <c r="E919" s="247"/>
      <c r="F919" s="247"/>
      <c r="G919" s="247"/>
      <c r="H919" s="245"/>
      <c r="I919" s="247"/>
      <c r="J919" s="247"/>
      <c r="K919" s="247"/>
      <c r="L919" s="251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  <c r="AA919" s="247"/>
      <c r="AB919" s="247"/>
      <c r="AC919" s="251"/>
      <c r="AD919" s="251"/>
      <c r="AE919" s="247"/>
      <c r="AF919" s="247"/>
    </row>
    <row r="920" spans="1:32" ht="17.25" customHeight="1">
      <c r="A920" s="245"/>
      <c r="B920" s="245"/>
      <c r="C920" s="246"/>
      <c r="D920" s="247"/>
      <c r="E920" s="247"/>
      <c r="F920" s="247"/>
      <c r="G920" s="247"/>
      <c r="H920" s="245"/>
      <c r="I920" s="247"/>
      <c r="J920" s="247"/>
      <c r="K920" s="247"/>
      <c r="L920" s="251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  <c r="AA920" s="247"/>
      <c r="AB920" s="247"/>
      <c r="AC920" s="251"/>
      <c r="AD920" s="251"/>
      <c r="AE920" s="247"/>
      <c r="AF920" s="247"/>
    </row>
    <row r="921" spans="1:32" ht="17.25" customHeight="1">
      <c r="A921" s="245"/>
      <c r="B921" s="245"/>
      <c r="C921" s="246"/>
      <c r="D921" s="247"/>
      <c r="E921" s="247"/>
      <c r="F921" s="247"/>
      <c r="G921" s="247"/>
      <c r="H921" s="245"/>
      <c r="I921" s="247"/>
      <c r="J921" s="247"/>
      <c r="K921" s="247"/>
      <c r="L921" s="251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  <c r="AA921" s="247"/>
      <c r="AB921" s="247"/>
      <c r="AC921" s="251"/>
      <c r="AD921" s="251"/>
      <c r="AE921" s="247"/>
      <c r="AF921" s="247"/>
    </row>
    <row r="922" spans="1:32" ht="17.25" customHeight="1">
      <c r="A922" s="245"/>
      <c r="B922" s="245"/>
      <c r="C922" s="246"/>
      <c r="D922" s="247"/>
      <c r="E922" s="247"/>
      <c r="F922" s="247"/>
      <c r="G922" s="247"/>
      <c r="H922" s="245"/>
      <c r="I922" s="247"/>
      <c r="J922" s="247"/>
      <c r="K922" s="247"/>
      <c r="L922" s="251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  <c r="AA922" s="247"/>
      <c r="AB922" s="247"/>
      <c r="AC922" s="251"/>
      <c r="AD922" s="251"/>
      <c r="AE922" s="247"/>
      <c r="AF922" s="247"/>
    </row>
    <row r="923" spans="1:32" ht="17.25" customHeight="1">
      <c r="A923" s="245"/>
      <c r="B923" s="245"/>
      <c r="C923" s="246"/>
      <c r="D923" s="247"/>
      <c r="E923" s="247"/>
      <c r="F923" s="247"/>
      <c r="G923" s="247"/>
      <c r="H923" s="245"/>
      <c r="I923" s="247"/>
      <c r="J923" s="247"/>
      <c r="K923" s="247"/>
      <c r="L923" s="251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  <c r="AA923" s="247"/>
      <c r="AB923" s="247"/>
      <c r="AC923" s="251"/>
      <c r="AD923" s="251"/>
      <c r="AE923" s="247"/>
      <c r="AF923" s="247"/>
    </row>
    <row r="924" spans="1:32" ht="17.25" customHeight="1">
      <c r="A924" s="245"/>
      <c r="B924" s="245"/>
      <c r="C924" s="246"/>
      <c r="D924" s="247"/>
      <c r="E924" s="247"/>
      <c r="F924" s="247"/>
      <c r="G924" s="247"/>
      <c r="H924" s="245"/>
      <c r="I924" s="247"/>
      <c r="J924" s="247"/>
      <c r="K924" s="247"/>
      <c r="L924" s="251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  <c r="AA924" s="247"/>
      <c r="AB924" s="247"/>
      <c r="AC924" s="251"/>
      <c r="AD924" s="251"/>
      <c r="AE924" s="247"/>
      <c r="AF924" s="247"/>
    </row>
    <row r="925" spans="1:32" ht="17.25" customHeight="1">
      <c r="A925" s="245"/>
      <c r="B925" s="245"/>
      <c r="C925" s="246"/>
      <c r="D925" s="247"/>
      <c r="E925" s="247"/>
      <c r="F925" s="247"/>
      <c r="G925" s="247"/>
      <c r="H925" s="245"/>
      <c r="I925" s="247"/>
      <c r="J925" s="247"/>
      <c r="K925" s="247"/>
      <c r="L925" s="251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  <c r="AC925" s="251"/>
      <c r="AD925" s="251"/>
      <c r="AE925" s="247"/>
      <c r="AF925" s="247"/>
    </row>
    <row r="926" spans="1:32" ht="17.25" customHeight="1">
      <c r="A926" s="245"/>
      <c r="B926" s="245"/>
      <c r="C926" s="246"/>
      <c r="D926" s="247"/>
      <c r="E926" s="247"/>
      <c r="F926" s="247"/>
      <c r="G926" s="247"/>
      <c r="H926" s="245"/>
      <c r="I926" s="247"/>
      <c r="J926" s="247"/>
      <c r="K926" s="247"/>
      <c r="L926" s="251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  <c r="AA926" s="247"/>
      <c r="AB926" s="247"/>
      <c r="AC926" s="251"/>
      <c r="AD926" s="251"/>
      <c r="AE926" s="247"/>
      <c r="AF926" s="247"/>
    </row>
    <row r="927" spans="1:32" ht="17.25" customHeight="1">
      <c r="A927" s="245"/>
      <c r="B927" s="245"/>
      <c r="C927" s="246"/>
      <c r="D927" s="247"/>
      <c r="E927" s="247"/>
      <c r="F927" s="247"/>
      <c r="G927" s="247"/>
      <c r="H927" s="245"/>
      <c r="I927" s="247"/>
      <c r="J927" s="247"/>
      <c r="K927" s="247"/>
      <c r="L927" s="251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  <c r="AC927" s="251"/>
      <c r="AD927" s="251"/>
      <c r="AE927" s="247"/>
      <c r="AF927" s="247"/>
    </row>
    <row r="928" spans="1:32" ht="17.25" customHeight="1">
      <c r="A928" s="245"/>
      <c r="B928" s="245"/>
      <c r="C928" s="246"/>
      <c r="D928" s="247"/>
      <c r="E928" s="247"/>
      <c r="F928" s="247"/>
      <c r="G928" s="247"/>
      <c r="H928" s="245"/>
      <c r="I928" s="247"/>
      <c r="J928" s="247"/>
      <c r="K928" s="247"/>
      <c r="L928" s="251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  <c r="AA928" s="247"/>
      <c r="AB928" s="247"/>
      <c r="AC928" s="251"/>
      <c r="AD928" s="251"/>
      <c r="AE928" s="247"/>
      <c r="AF928" s="247"/>
    </row>
    <row r="929" spans="1:32" ht="17.25" customHeight="1">
      <c r="A929" s="245"/>
      <c r="B929" s="245"/>
      <c r="C929" s="246"/>
      <c r="D929" s="247"/>
      <c r="E929" s="247"/>
      <c r="F929" s="247"/>
      <c r="G929" s="247"/>
      <c r="H929" s="245"/>
      <c r="I929" s="247"/>
      <c r="J929" s="247"/>
      <c r="K929" s="247"/>
      <c r="L929" s="251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  <c r="AC929" s="251"/>
      <c r="AD929" s="251"/>
      <c r="AE929" s="247"/>
      <c r="AF929" s="247"/>
    </row>
    <row r="930" spans="1:32" ht="17.25" customHeight="1">
      <c r="A930" s="245"/>
      <c r="B930" s="245"/>
      <c r="C930" s="246"/>
      <c r="D930" s="247"/>
      <c r="E930" s="247"/>
      <c r="F930" s="247"/>
      <c r="G930" s="247"/>
      <c r="H930" s="245"/>
      <c r="I930" s="247"/>
      <c r="J930" s="247"/>
      <c r="K930" s="247"/>
      <c r="L930" s="251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  <c r="AA930" s="247"/>
      <c r="AB930" s="247"/>
      <c r="AC930" s="251"/>
      <c r="AD930" s="251"/>
      <c r="AE930" s="247"/>
      <c r="AF930" s="247"/>
    </row>
    <row r="931" spans="1:32" ht="17.25" customHeight="1">
      <c r="A931" s="245"/>
      <c r="B931" s="245"/>
      <c r="C931" s="246"/>
      <c r="D931" s="247"/>
      <c r="E931" s="247"/>
      <c r="F931" s="247"/>
      <c r="G931" s="247"/>
      <c r="H931" s="245"/>
      <c r="I931" s="247"/>
      <c r="J931" s="247"/>
      <c r="K931" s="247"/>
      <c r="L931" s="251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  <c r="AC931" s="251"/>
      <c r="AD931" s="251"/>
      <c r="AE931" s="247"/>
      <c r="AF931" s="247"/>
    </row>
    <row r="932" spans="1:32" ht="17.25" customHeight="1">
      <c r="A932" s="245"/>
      <c r="B932" s="245"/>
      <c r="C932" s="246"/>
      <c r="D932" s="247"/>
      <c r="E932" s="247"/>
      <c r="F932" s="247"/>
      <c r="G932" s="247"/>
      <c r="H932" s="245"/>
      <c r="I932" s="247"/>
      <c r="J932" s="247"/>
      <c r="K932" s="247"/>
      <c r="L932" s="251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  <c r="AA932" s="247"/>
      <c r="AB932" s="247"/>
      <c r="AC932" s="251"/>
      <c r="AD932" s="251"/>
      <c r="AE932" s="247"/>
      <c r="AF932" s="247"/>
    </row>
    <row r="933" spans="1:32" ht="17.25" customHeight="1">
      <c r="A933" s="245"/>
      <c r="B933" s="245"/>
      <c r="C933" s="246"/>
      <c r="D933" s="247"/>
      <c r="E933" s="247"/>
      <c r="F933" s="247"/>
      <c r="G933" s="247"/>
      <c r="H933" s="245"/>
      <c r="I933" s="247"/>
      <c r="J933" s="247"/>
      <c r="K933" s="247"/>
      <c r="L933" s="251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  <c r="AC933" s="251"/>
      <c r="AD933" s="251"/>
      <c r="AE933" s="247"/>
      <c r="AF933" s="247"/>
    </row>
    <row r="934" spans="1:32" ht="17.25" customHeight="1">
      <c r="A934" s="245"/>
      <c r="B934" s="245"/>
      <c r="C934" s="246"/>
      <c r="D934" s="247"/>
      <c r="E934" s="247"/>
      <c r="F934" s="247"/>
      <c r="G934" s="247"/>
      <c r="H934" s="245"/>
      <c r="I934" s="247"/>
      <c r="J934" s="247"/>
      <c r="K934" s="247"/>
      <c r="L934" s="251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  <c r="AA934" s="247"/>
      <c r="AB934" s="247"/>
      <c r="AC934" s="251"/>
      <c r="AD934" s="251"/>
      <c r="AE934" s="247"/>
      <c r="AF934" s="247"/>
    </row>
    <row r="935" spans="1:32" ht="17.25" customHeight="1">
      <c r="A935" s="245"/>
      <c r="B935" s="245"/>
      <c r="C935" s="246"/>
      <c r="D935" s="247"/>
      <c r="E935" s="247"/>
      <c r="F935" s="247"/>
      <c r="G935" s="247"/>
      <c r="H935" s="245"/>
      <c r="I935" s="247"/>
      <c r="J935" s="247"/>
      <c r="K935" s="247"/>
      <c r="L935" s="251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  <c r="AC935" s="251"/>
      <c r="AD935" s="251"/>
      <c r="AE935" s="247"/>
      <c r="AF935" s="247"/>
    </row>
    <row r="936" spans="1:32" ht="17.25" customHeight="1">
      <c r="A936" s="245"/>
      <c r="B936" s="245"/>
      <c r="C936" s="246"/>
      <c r="D936" s="247"/>
      <c r="E936" s="247"/>
      <c r="F936" s="247"/>
      <c r="G936" s="247"/>
      <c r="H936" s="245"/>
      <c r="I936" s="247"/>
      <c r="J936" s="247"/>
      <c r="K936" s="247"/>
      <c r="L936" s="251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  <c r="AA936" s="247"/>
      <c r="AB936" s="247"/>
      <c r="AC936" s="251"/>
      <c r="AD936" s="251"/>
      <c r="AE936" s="247"/>
      <c r="AF936" s="247"/>
    </row>
    <row r="937" spans="1:32" ht="17.25" customHeight="1">
      <c r="A937" s="245"/>
      <c r="B937" s="245"/>
      <c r="C937" s="246"/>
      <c r="D937" s="247"/>
      <c r="E937" s="247"/>
      <c r="F937" s="247"/>
      <c r="G937" s="247"/>
      <c r="H937" s="245"/>
      <c r="I937" s="247"/>
      <c r="J937" s="247"/>
      <c r="K937" s="247"/>
      <c r="L937" s="251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  <c r="AC937" s="251"/>
      <c r="AD937" s="251"/>
      <c r="AE937" s="247"/>
      <c r="AF937" s="247"/>
    </row>
    <row r="938" spans="1:32" ht="17.25" customHeight="1">
      <c r="A938" s="245"/>
      <c r="B938" s="245"/>
      <c r="C938" s="246"/>
      <c r="D938" s="247"/>
      <c r="E938" s="247"/>
      <c r="F938" s="247"/>
      <c r="G938" s="247"/>
      <c r="H938" s="245"/>
      <c r="I938" s="247"/>
      <c r="J938" s="247"/>
      <c r="K938" s="247"/>
      <c r="L938" s="251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  <c r="AC938" s="251"/>
      <c r="AD938" s="251"/>
      <c r="AE938" s="247"/>
      <c r="AF938" s="247"/>
    </row>
    <row r="939" spans="1:32" ht="17.25" customHeight="1">
      <c r="A939" s="245"/>
      <c r="B939" s="245"/>
      <c r="C939" s="246"/>
      <c r="D939" s="247"/>
      <c r="E939" s="247"/>
      <c r="F939" s="247"/>
      <c r="G939" s="247"/>
      <c r="H939" s="245"/>
      <c r="I939" s="247"/>
      <c r="J939" s="247"/>
      <c r="K939" s="247"/>
      <c r="L939" s="251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  <c r="AA939" s="247"/>
      <c r="AB939" s="247"/>
      <c r="AC939" s="251"/>
      <c r="AD939" s="251"/>
      <c r="AE939" s="247"/>
      <c r="AF939" s="247"/>
    </row>
    <row r="940" spans="1:32" ht="17.25" customHeight="1">
      <c r="A940" s="245"/>
      <c r="B940" s="245"/>
      <c r="C940" s="246"/>
      <c r="D940" s="247"/>
      <c r="E940" s="247"/>
      <c r="F940" s="247"/>
      <c r="G940" s="247"/>
      <c r="H940" s="245"/>
      <c r="I940" s="247"/>
      <c r="J940" s="247"/>
      <c r="K940" s="247"/>
      <c r="L940" s="251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  <c r="AC940" s="251"/>
      <c r="AD940" s="251"/>
      <c r="AE940" s="247"/>
      <c r="AF940" s="247"/>
    </row>
    <row r="941" spans="1:32" ht="17.25" customHeight="1">
      <c r="A941" s="245"/>
      <c r="B941" s="245"/>
      <c r="C941" s="246"/>
      <c r="D941" s="247"/>
      <c r="E941" s="247"/>
      <c r="F941" s="247"/>
      <c r="G941" s="247"/>
      <c r="H941" s="245"/>
      <c r="I941" s="247"/>
      <c r="J941" s="247"/>
      <c r="K941" s="247"/>
      <c r="L941" s="251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  <c r="AA941" s="247"/>
      <c r="AB941" s="247"/>
      <c r="AC941" s="251"/>
      <c r="AD941" s="251"/>
      <c r="AE941" s="247"/>
      <c r="AF941" s="247"/>
    </row>
    <row r="942" spans="1:32" ht="17.25" customHeight="1">
      <c r="A942" s="245"/>
      <c r="B942" s="245"/>
      <c r="C942" s="246"/>
      <c r="D942" s="247"/>
      <c r="E942" s="247"/>
      <c r="F942" s="247"/>
      <c r="G942" s="247"/>
      <c r="H942" s="245"/>
      <c r="I942" s="247"/>
      <c r="J942" s="247"/>
      <c r="K942" s="247"/>
      <c r="L942" s="251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  <c r="AC942" s="251"/>
      <c r="AD942" s="251"/>
      <c r="AE942" s="247"/>
      <c r="AF942" s="247"/>
    </row>
    <row r="943" spans="1:32" ht="17.25" customHeight="1">
      <c r="A943" s="245"/>
      <c r="B943" s="245"/>
      <c r="C943" s="246"/>
      <c r="D943" s="247"/>
      <c r="E943" s="247"/>
      <c r="F943" s="247"/>
      <c r="G943" s="247"/>
      <c r="H943" s="245"/>
      <c r="I943" s="247"/>
      <c r="J943" s="247"/>
      <c r="K943" s="247"/>
      <c r="L943" s="251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  <c r="AA943" s="247"/>
      <c r="AB943" s="247"/>
      <c r="AC943" s="251"/>
      <c r="AD943" s="251"/>
      <c r="AE943" s="247"/>
      <c r="AF943" s="247"/>
    </row>
    <row r="944" spans="1:32" ht="17.25" customHeight="1">
      <c r="A944" s="245"/>
      <c r="B944" s="245"/>
      <c r="C944" s="246"/>
      <c r="D944" s="247"/>
      <c r="E944" s="247"/>
      <c r="F944" s="247"/>
      <c r="G944" s="247"/>
      <c r="H944" s="245"/>
      <c r="I944" s="247"/>
      <c r="J944" s="247"/>
      <c r="K944" s="247"/>
      <c r="L944" s="251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  <c r="AC944" s="251"/>
      <c r="AD944" s="251"/>
      <c r="AE944" s="247"/>
      <c r="AF944" s="247"/>
    </row>
    <row r="945" spans="1:32" ht="17.25" customHeight="1">
      <c r="A945" s="245"/>
      <c r="B945" s="245"/>
      <c r="C945" s="246"/>
      <c r="D945" s="247"/>
      <c r="E945" s="247"/>
      <c r="F945" s="247"/>
      <c r="G945" s="247"/>
      <c r="H945" s="245"/>
      <c r="I945" s="247"/>
      <c r="J945" s="247"/>
      <c r="K945" s="247"/>
      <c r="L945" s="251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  <c r="AA945" s="247"/>
      <c r="AB945" s="247"/>
      <c r="AC945" s="251"/>
      <c r="AD945" s="251"/>
      <c r="AE945" s="247"/>
      <c r="AF945" s="247"/>
    </row>
    <row r="946" spans="1:32" ht="17.25" customHeight="1">
      <c r="A946" s="245"/>
      <c r="B946" s="245"/>
      <c r="C946" s="246"/>
      <c r="D946" s="247"/>
      <c r="E946" s="247"/>
      <c r="F946" s="247"/>
      <c r="G946" s="247"/>
      <c r="H946" s="245"/>
      <c r="I946" s="247"/>
      <c r="J946" s="247"/>
      <c r="K946" s="247"/>
      <c r="L946" s="251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  <c r="AC946" s="251"/>
      <c r="AD946" s="251"/>
      <c r="AE946" s="247"/>
      <c r="AF946" s="247"/>
    </row>
    <row r="947" spans="1:32" ht="17.25" customHeight="1">
      <c r="A947" s="245"/>
      <c r="B947" s="245"/>
      <c r="C947" s="246"/>
      <c r="D947" s="247"/>
      <c r="E947" s="247"/>
      <c r="F947" s="247"/>
      <c r="G947" s="247"/>
      <c r="H947" s="245"/>
      <c r="I947" s="247"/>
      <c r="J947" s="247"/>
      <c r="K947" s="247"/>
      <c r="L947" s="251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  <c r="AA947" s="247"/>
      <c r="AB947" s="247"/>
      <c r="AC947" s="251"/>
      <c r="AD947" s="251"/>
      <c r="AE947" s="247"/>
      <c r="AF947" s="247"/>
    </row>
    <row r="948" spans="1:32" ht="17.25" customHeight="1">
      <c r="A948" s="245"/>
      <c r="B948" s="245"/>
      <c r="C948" s="246"/>
      <c r="D948" s="247"/>
      <c r="E948" s="247"/>
      <c r="F948" s="247"/>
      <c r="G948" s="247"/>
      <c r="H948" s="245"/>
      <c r="I948" s="247"/>
      <c r="J948" s="247"/>
      <c r="K948" s="247"/>
      <c r="L948" s="251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  <c r="AC948" s="251"/>
      <c r="AD948" s="251"/>
      <c r="AE948" s="247"/>
      <c r="AF948" s="247"/>
    </row>
    <row r="949" spans="1:32" ht="17.25" customHeight="1">
      <c r="A949" s="245"/>
      <c r="B949" s="245"/>
      <c r="C949" s="246"/>
      <c r="D949" s="247"/>
      <c r="E949" s="247"/>
      <c r="F949" s="247"/>
      <c r="G949" s="247"/>
      <c r="H949" s="245"/>
      <c r="I949" s="247"/>
      <c r="J949" s="247"/>
      <c r="K949" s="247"/>
      <c r="L949" s="251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  <c r="AA949" s="247"/>
      <c r="AB949" s="247"/>
      <c r="AC949" s="251"/>
      <c r="AD949" s="251"/>
      <c r="AE949" s="247"/>
      <c r="AF949" s="247"/>
    </row>
    <row r="950" spans="1:32" ht="17.25" customHeight="1">
      <c r="A950" s="245"/>
      <c r="B950" s="245"/>
      <c r="C950" s="246"/>
      <c r="D950" s="247"/>
      <c r="E950" s="247"/>
      <c r="F950" s="247"/>
      <c r="G950" s="247"/>
      <c r="H950" s="245"/>
      <c r="I950" s="247"/>
      <c r="J950" s="247"/>
      <c r="K950" s="247"/>
      <c r="L950" s="251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  <c r="AC950" s="251"/>
      <c r="AD950" s="251"/>
      <c r="AE950" s="247"/>
      <c r="AF950" s="247"/>
    </row>
    <row r="951" spans="1:32" ht="17.25" customHeight="1">
      <c r="A951" s="245"/>
      <c r="B951" s="245"/>
      <c r="C951" s="246"/>
      <c r="D951" s="247"/>
      <c r="E951" s="247"/>
      <c r="F951" s="247"/>
      <c r="G951" s="247"/>
      <c r="H951" s="245"/>
      <c r="I951" s="247"/>
      <c r="J951" s="247"/>
      <c r="K951" s="247"/>
      <c r="L951" s="251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  <c r="AA951" s="247"/>
      <c r="AB951" s="247"/>
      <c r="AC951" s="251"/>
      <c r="AD951" s="251"/>
      <c r="AE951" s="247"/>
      <c r="AF951" s="247"/>
    </row>
    <row r="952" spans="1:32" ht="17.25" customHeight="1">
      <c r="A952" s="245"/>
      <c r="B952" s="245"/>
      <c r="C952" s="246"/>
      <c r="D952" s="247"/>
      <c r="E952" s="247"/>
      <c r="F952" s="247"/>
      <c r="G952" s="247"/>
      <c r="H952" s="245"/>
      <c r="I952" s="247"/>
      <c r="J952" s="247"/>
      <c r="K952" s="247"/>
      <c r="L952" s="251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  <c r="AC952" s="251"/>
      <c r="AD952" s="251"/>
      <c r="AE952" s="247"/>
      <c r="AF952" s="247"/>
    </row>
    <row r="953" spans="1:32" ht="17.25" customHeight="1">
      <c r="A953" s="245"/>
      <c r="B953" s="245"/>
      <c r="C953" s="246"/>
      <c r="D953" s="247"/>
      <c r="E953" s="247"/>
      <c r="F953" s="247"/>
      <c r="G953" s="247"/>
      <c r="H953" s="245"/>
      <c r="I953" s="247"/>
      <c r="J953" s="247"/>
      <c r="K953" s="247"/>
      <c r="L953" s="251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  <c r="AA953" s="247"/>
      <c r="AB953" s="247"/>
      <c r="AC953" s="251"/>
      <c r="AD953" s="251"/>
      <c r="AE953" s="247"/>
      <c r="AF953" s="247"/>
    </row>
    <row r="954" spans="1:32" ht="17.25" customHeight="1">
      <c r="A954" s="245"/>
      <c r="B954" s="245"/>
      <c r="C954" s="246"/>
      <c r="D954" s="247"/>
      <c r="E954" s="247"/>
      <c r="F954" s="247"/>
      <c r="G954" s="247"/>
      <c r="H954" s="245"/>
      <c r="I954" s="247"/>
      <c r="J954" s="247"/>
      <c r="K954" s="247"/>
      <c r="L954" s="251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  <c r="AC954" s="251"/>
      <c r="AD954" s="251"/>
      <c r="AE954" s="247"/>
      <c r="AF954" s="247"/>
    </row>
    <row r="955" spans="1:32" ht="17.25" customHeight="1">
      <c r="A955" s="245"/>
      <c r="B955" s="245"/>
      <c r="C955" s="246"/>
      <c r="D955" s="247"/>
      <c r="E955" s="247"/>
      <c r="F955" s="247"/>
      <c r="G955" s="247"/>
      <c r="H955" s="245"/>
      <c r="I955" s="247"/>
      <c r="J955" s="247"/>
      <c r="K955" s="247"/>
      <c r="L955" s="251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  <c r="AA955" s="247"/>
      <c r="AB955" s="247"/>
      <c r="AC955" s="251"/>
      <c r="AD955" s="251"/>
      <c r="AE955" s="247"/>
      <c r="AF955" s="247"/>
    </row>
    <row r="956" spans="1:32" ht="17.25" customHeight="1">
      <c r="A956" s="245"/>
      <c r="B956" s="245"/>
      <c r="C956" s="246"/>
      <c r="D956" s="247"/>
      <c r="E956" s="247"/>
      <c r="F956" s="247"/>
      <c r="G956" s="247"/>
      <c r="H956" s="245"/>
      <c r="I956" s="247"/>
      <c r="J956" s="247"/>
      <c r="K956" s="247"/>
      <c r="L956" s="251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  <c r="AC956" s="251"/>
      <c r="AD956" s="251"/>
      <c r="AE956" s="247"/>
      <c r="AF956" s="247"/>
    </row>
    <row r="957" spans="1:32" ht="17.25" customHeight="1">
      <c r="A957" s="245"/>
      <c r="B957" s="245"/>
      <c r="C957" s="246"/>
      <c r="D957" s="247"/>
      <c r="E957" s="247"/>
      <c r="F957" s="247"/>
      <c r="G957" s="247"/>
      <c r="H957" s="245"/>
      <c r="I957" s="247"/>
      <c r="J957" s="247"/>
      <c r="K957" s="247"/>
      <c r="L957" s="251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  <c r="AA957" s="247"/>
      <c r="AB957" s="247"/>
      <c r="AC957" s="251"/>
      <c r="AD957" s="251"/>
      <c r="AE957" s="247"/>
      <c r="AF957" s="247"/>
    </row>
    <row r="958" spans="1:32" ht="17.25" customHeight="1">
      <c r="A958" s="245"/>
      <c r="B958" s="245"/>
      <c r="C958" s="246"/>
      <c r="D958" s="247"/>
      <c r="E958" s="247"/>
      <c r="F958" s="247"/>
      <c r="G958" s="247"/>
      <c r="H958" s="245"/>
      <c r="I958" s="247"/>
      <c r="J958" s="247"/>
      <c r="K958" s="247"/>
      <c r="L958" s="251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  <c r="AC958" s="251"/>
      <c r="AD958" s="251"/>
      <c r="AE958" s="247"/>
      <c r="AF958" s="247"/>
    </row>
    <row r="959" spans="1:32" ht="17.25" customHeight="1">
      <c r="A959" s="245"/>
      <c r="B959" s="245"/>
      <c r="C959" s="246"/>
      <c r="D959" s="247"/>
      <c r="E959" s="247"/>
      <c r="F959" s="247"/>
      <c r="G959" s="247"/>
      <c r="H959" s="245"/>
      <c r="I959" s="247"/>
      <c r="J959" s="247"/>
      <c r="K959" s="247"/>
      <c r="L959" s="251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  <c r="AC959" s="251"/>
      <c r="AD959" s="251"/>
      <c r="AE959" s="247"/>
      <c r="AF959" s="247"/>
    </row>
    <row r="960" spans="1:32" ht="17.25" customHeight="1">
      <c r="A960" s="245"/>
      <c r="B960" s="245"/>
      <c r="C960" s="246"/>
      <c r="D960" s="247"/>
      <c r="E960" s="247"/>
      <c r="F960" s="247"/>
      <c r="G960" s="247"/>
      <c r="H960" s="245"/>
      <c r="I960" s="247"/>
      <c r="J960" s="247"/>
      <c r="K960" s="247"/>
      <c r="L960" s="251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  <c r="AA960" s="247"/>
      <c r="AB960" s="247"/>
      <c r="AC960" s="251"/>
      <c r="AD960" s="251"/>
      <c r="AE960" s="247"/>
      <c r="AF960" s="247"/>
    </row>
    <row r="961" spans="1:32" ht="17.25" customHeight="1">
      <c r="A961" s="245"/>
      <c r="B961" s="245"/>
      <c r="C961" s="246"/>
      <c r="D961" s="247"/>
      <c r="E961" s="247"/>
      <c r="F961" s="247"/>
      <c r="G961" s="247"/>
      <c r="H961" s="245"/>
      <c r="I961" s="247"/>
      <c r="J961" s="247"/>
      <c r="K961" s="247"/>
      <c r="L961" s="251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  <c r="AA961" s="247"/>
      <c r="AB961" s="247"/>
      <c r="AC961" s="251"/>
      <c r="AD961" s="251"/>
      <c r="AE961" s="247"/>
      <c r="AF961" s="247"/>
    </row>
    <row r="962" spans="1:32" ht="17.25" customHeight="1">
      <c r="A962" s="245"/>
      <c r="B962" s="245"/>
      <c r="C962" s="246"/>
      <c r="D962" s="247"/>
      <c r="E962" s="247"/>
      <c r="F962" s="247"/>
      <c r="G962" s="247"/>
      <c r="H962" s="245"/>
      <c r="I962" s="247"/>
      <c r="J962" s="247"/>
      <c r="K962" s="247"/>
      <c r="L962" s="251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  <c r="AA962" s="247"/>
      <c r="AB962" s="247"/>
      <c r="AC962" s="251"/>
      <c r="AD962" s="251"/>
      <c r="AE962" s="247"/>
      <c r="AF962" s="247"/>
    </row>
    <row r="963" spans="1:32" ht="17.25" customHeight="1">
      <c r="A963" s="245"/>
      <c r="B963" s="245"/>
      <c r="C963" s="246"/>
      <c r="D963" s="247"/>
      <c r="E963" s="247"/>
      <c r="F963" s="247"/>
      <c r="G963" s="247"/>
      <c r="H963" s="245"/>
      <c r="I963" s="247"/>
      <c r="J963" s="247"/>
      <c r="K963" s="247"/>
      <c r="L963" s="251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  <c r="AA963" s="247"/>
      <c r="AB963" s="247"/>
      <c r="AC963" s="251"/>
      <c r="AD963" s="251"/>
      <c r="AE963" s="247"/>
      <c r="AF963" s="247"/>
    </row>
    <row r="964" spans="1:32" ht="17.25" customHeight="1">
      <c r="A964" s="245"/>
      <c r="B964" s="245"/>
      <c r="C964" s="246"/>
      <c r="D964" s="247"/>
      <c r="E964" s="247"/>
      <c r="F964" s="247"/>
      <c r="G964" s="247"/>
      <c r="H964" s="245"/>
      <c r="I964" s="247"/>
      <c r="J964" s="247"/>
      <c r="K964" s="247"/>
      <c r="L964" s="251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  <c r="AA964" s="247"/>
      <c r="AB964" s="247"/>
      <c r="AC964" s="251"/>
      <c r="AD964" s="251"/>
      <c r="AE964" s="247"/>
      <c r="AF964" s="247"/>
    </row>
    <row r="965" spans="1:32" ht="17.25" customHeight="1">
      <c r="A965" s="245"/>
      <c r="B965" s="245"/>
      <c r="C965" s="246"/>
      <c r="D965" s="247"/>
      <c r="E965" s="247"/>
      <c r="F965" s="247"/>
      <c r="G965" s="247"/>
      <c r="H965" s="245"/>
      <c r="I965" s="247"/>
      <c r="J965" s="247"/>
      <c r="K965" s="247"/>
      <c r="L965" s="251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  <c r="AA965" s="247"/>
      <c r="AB965" s="247"/>
      <c r="AC965" s="251"/>
      <c r="AD965" s="251"/>
      <c r="AE965" s="247"/>
      <c r="AF965" s="247"/>
    </row>
    <row r="966" spans="1:32" ht="17.25" customHeight="1">
      <c r="A966" s="245"/>
      <c r="B966" s="245"/>
      <c r="C966" s="246"/>
      <c r="D966" s="247"/>
      <c r="E966" s="247"/>
      <c r="F966" s="247"/>
      <c r="G966" s="247"/>
      <c r="H966" s="245"/>
      <c r="I966" s="247"/>
      <c r="J966" s="247"/>
      <c r="K966" s="247"/>
      <c r="L966" s="251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  <c r="AC966" s="251"/>
      <c r="AD966" s="251"/>
      <c r="AE966" s="247"/>
      <c r="AF966" s="247"/>
    </row>
    <row r="967" spans="1:32" ht="17.25" customHeight="1">
      <c r="A967" s="245"/>
      <c r="B967" s="245"/>
      <c r="C967" s="246"/>
      <c r="D967" s="247"/>
      <c r="E967" s="247"/>
      <c r="F967" s="247"/>
      <c r="G967" s="247"/>
      <c r="H967" s="245"/>
      <c r="I967" s="247"/>
      <c r="J967" s="247"/>
      <c r="K967" s="247"/>
      <c r="L967" s="251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  <c r="AA967" s="247"/>
      <c r="AB967" s="247"/>
      <c r="AC967" s="251"/>
      <c r="AD967" s="251"/>
      <c r="AE967" s="247"/>
      <c r="AF967" s="247"/>
    </row>
    <row r="968" spans="1:32" ht="17.25" customHeight="1">
      <c r="A968" s="245"/>
      <c r="B968" s="245"/>
      <c r="C968" s="246"/>
      <c r="D968" s="247"/>
      <c r="E968" s="247"/>
      <c r="F968" s="247"/>
      <c r="G968" s="247"/>
      <c r="H968" s="245"/>
      <c r="I968" s="247"/>
      <c r="J968" s="247"/>
      <c r="K968" s="247"/>
      <c r="L968" s="251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  <c r="AC968" s="251"/>
      <c r="AD968" s="251"/>
      <c r="AE968" s="247"/>
      <c r="AF968" s="247"/>
    </row>
    <row r="969" spans="1:32" ht="17.25" customHeight="1">
      <c r="A969" s="245"/>
      <c r="B969" s="245"/>
      <c r="C969" s="246"/>
      <c r="D969" s="247"/>
      <c r="E969" s="247"/>
      <c r="F969" s="247"/>
      <c r="G969" s="247"/>
      <c r="H969" s="245"/>
      <c r="I969" s="247"/>
      <c r="J969" s="247"/>
      <c r="K969" s="247"/>
      <c r="L969" s="251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  <c r="AA969" s="247"/>
      <c r="AB969" s="247"/>
      <c r="AC969" s="251"/>
      <c r="AD969" s="251"/>
      <c r="AE969" s="247"/>
      <c r="AF969" s="247"/>
    </row>
    <row r="970" spans="1:32" ht="17.25" customHeight="1">
      <c r="A970" s="245"/>
      <c r="B970" s="245"/>
      <c r="C970" s="246"/>
      <c r="D970" s="247"/>
      <c r="E970" s="247"/>
      <c r="F970" s="247"/>
      <c r="G970" s="247"/>
      <c r="H970" s="245"/>
      <c r="I970" s="247"/>
      <c r="J970" s="247"/>
      <c r="K970" s="247"/>
      <c r="L970" s="251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  <c r="AA970" s="247"/>
      <c r="AB970" s="247"/>
      <c r="AC970" s="251"/>
      <c r="AD970" s="251"/>
      <c r="AE970" s="247"/>
      <c r="AF970" s="247"/>
    </row>
    <row r="971" spans="1:32" ht="17.25" customHeight="1">
      <c r="A971" s="245"/>
      <c r="B971" s="245"/>
      <c r="C971" s="246"/>
      <c r="D971" s="247"/>
      <c r="E971" s="247"/>
      <c r="F971" s="247"/>
      <c r="G971" s="247"/>
      <c r="H971" s="245"/>
      <c r="I971" s="247"/>
      <c r="J971" s="247"/>
      <c r="K971" s="247"/>
      <c r="L971" s="251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  <c r="AA971" s="247"/>
      <c r="AB971" s="247"/>
      <c r="AC971" s="251"/>
      <c r="AD971" s="251"/>
      <c r="AE971" s="247"/>
      <c r="AF971" s="247"/>
    </row>
    <row r="972" spans="1:32" ht="17.25" customHeight="1">
      <c r="A972" s="245"/>
      <c r="B972" s="245"/>
      <c r="C972" s="246"/>
      <c r="D972" s="247"/>
      <c r="E972" s="247"/>
      <c r="F972" s="247"/>
      <c r="G972" s="247"/>
      <c r="H972" s="245"/>
      <c r="I972" s="247"/>
      <c r="J972" s="247"/>
      <c r="K972" s="247"/>
      <c r="L972" s="251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  <c r="AA972" s="247"/>
      <c r="AB972" s="247"/>
      <c r="AC972" s="251"/>
      <c r="AD972" s="251"/>
      <c r="AE972" s="247"/>
      <c r="AF972" s="247"/>
    </row>
    <row r="973" spans="1:32" ht="17.25" customHeight="1">
      <c r="A973" s="245"/>
      <c r="B973" s="245"/>
      <c r="C973" s="246"/>
      <c r="D973" s="247"/>
      <c r="E973" s="247"/>
      <c r="F973" s="247"/>
      <c r="G973" s="247"/>
      <c r="H973" s="245"/>
      <c r="I973" s="247"/>
      <c r="J973" s="247"/>
      <c r="K973" s="247"/>
      <c r="L973" s="251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  <c r="AA973" s="247"/>
      <c r="AB973" s="247"/>
      <c r="AC973" s="251"/>
      <c r="AD973" s="251"/>
      <c r="AE973" s="247"/>
      <c r="AF973" s="247"/>
    </row>
    <row r="974" spans="1:32" ht="17.25" customHeight="1">
      <c r="A974" s="245"/>
      <c r="B974" s="245"/>
      <c r="C974" s="246"/>
      <c r="D974" s="247"/>
      <c r="E974" s="247"/>
      <c r="F974" s="247"/>
      <c r="G974" s="247"/>
      <c r="H974" s="245"/>
      <c r="I974" s="247"/>
      <c r="J974" s="247"/>
      <c r="K974" s="247"/>
      <c r="L974" s="251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  <c r="AA974" s="247"/>
      <c r="AB974" s="247"/>
      <c r="AC974" s="251"/>
      <c r="AD974" s="251"/>
      <c r="AE974" s="247"/>
      <c r="AF974" s="247"/>
    </row>
    <row r="975" spans="1:32" ht="17.25" customHeight="1">
      <c r="A975" s="245"/>
      <c r="B975" s="245"/>
      <c r="C975" s="246"/>
      <c r="D975" s="247"/>
      <c r="E975" s="247"/>
      <c r="F975" s="247"/>
      <c r="G975" s="247"/>
      <c r="H975" s="245"/>
      <c r="I975" s="247"/>
      <c r="J975" s="247"/>
      <c r="K975" s="247"/>
      <c r="L975" s="251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  <c r="AC975" s="251"/>
      <c r="AD975" s="251"/>
      <c r="AE975" s="247"/>
      <c r="AF975" s="247"/>
    </row>
    <row r="976" spans="1:32" ht="17.25" customHeight="1">
      <c r="A976" s="245"/>
      <c r="B976" s="245"/>
      <c r="C976" s="246"/>
      <c r="D976" s="247"/>
      <c r="E976" s="247"/>
      <c r="F976" s="247"/>
      <c r="G976" s="247"/>
      <c r="H976" s="245"/>
      <c r="I976" s="247"/>
      <c r="J976" s="247"/>
      <c r="K976" s="247"/>
      <c r="L976" s="251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  <c r="AA976" s="247"/>
      <c r="AB976" s="247"/>
      <c r="AC976" s="251"/>
      <c r="AD976" s="251"/>
      <c r="AE976" s="247"/>
      <c r="AF976" s="247"/>
    </row>
    <row r="977" spans="1:32" ht="17.25" customHeight="1">
      <c r="A977" s="245"/>
      <c r="B977" s="245"/>
      <c r="C977" s="246"/>
      <c r="D977" s="247"/>
      <c r="E977" s="247"/>
      <c r="F977" s="247"/>
      <c r="G977" s="247"/>
      <c r="H977" s="245"/>
      <c r="I977" s="247"/>
      <c r="J977" s="247"/>
      <c r="K977" s="247"/>
      <c r="L977" s="251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  <c r="AC977" s="251"/>
      <c r="AD977" s="251"/>
      <c r="AE977" s="247"/>
      <c r="AF977" s="247"/>
    </row>
    <row r="978" spans="1:32" ht="17.25" customHeight="1">
      <c r="A978" s="245"/>
      <c r="B978" s="245"/>
      <c r="C978" s="246"/>
      <c r="D978" s="247"/>
      <c r="E978" s="247"/>
      <c r="F978" s="247"/>
      <c r="G978" s="247"/>
      <c r="H978" s="245"/>
      <c r="I978" s="247"/>
      <c r="J978" s="247"/>
      <c r="K978" s="247"/>
      <c r="L978" s="251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  <c r="AA978" s="247"/>
      <c r="AB978" s="247"/>
      <c r="AC978" s="251"/>
      <c r="AD978" s="251"/>
      <c r="AE978" s="247"/>
      <c r="AF978" s="247"/>
    </row>
    <row r="979" spans="1:32" ht="17.25" customHeight="1">
      <c r="A979" s="245"/>
      <c r="B979" s="245"/>
      <c r="C979" s="246"/>
      <c r="D979" s="247"/>
      <c r="E979" s="247"/>
      <c r="F979" s="247"/>
      <c r="G979" s="247"/>
      <c r="H979" s="245"/>
      <c r="I979" s="247"/>
      <c r="J979" s="247"/>
      <c r="K979" s="247"/>
      <c r="L979" s="251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  <c r="AA979" s="247"/>
      <c r="AB979" s="247"/>
      <c r="AC979" s="251"/>
      <c r="AD979" s="251"/>
      <c r="AE979" s="247"/>
      <c r="AF979" s="247"/>
    </row>
    <row r="980" spans="1:32" ht="17.25" customHeight="1">
      <c r="A980" s="245"/>
      <c r="B980" s="245"/>
      <c r="C980" s="246"/>
      <c r="D980" s="247"/>
      <c r="E980" s="247"/>
      <c r="F980" s="247"/>
      <c r="G980" s="247"/>
      <c r="H980" s="245"/>
      <c r="I980" s="247"/>
      <c r="J980" s="247"/>
      <c r="K980" s="247"/>
      <c r="L980" s="251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  <c r="AA980" s="247"/>
      <c r="AB980" s="247"/>
      <c r="AC980" s="251"/>
      <c r="AD980" s="251"/>
      <c r="AE980" s="247"/>
      <c r="AF980" s="247"/>
    </row>
    <row r="981" spans="1:32" ht="17.25" customHeight="1">
      <c r="A981" s="245"/>
      <c r="B981" s="245"/>
      <c r="C981" s="246"/>
      <c r="D981" s="247"/>
      <c r="E981" s="247"/>
      <c r="F981" s="247"/>
      <c r="G981" s="247"/>
      <c r="H981" s="245"/>
      <c r="I981" s="247"/>
      <c r="J981" s="247"/>
      <c r="K981" s="247"/>
      <c r="L981" s="251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  <c r="AA981" s="247"/>
      <c r="AB981" s="247"/>
      <c r="AC981" s="251"/>
      <c r="AD981" s="251"/>
      <c r="AE981" s="247"/>
      <c r="AF981" s="247"/>
    </row>
    <row r="982" spans="1:32" ht="17.25" customHeight="1">
      <c r="A982" s="245"/>
      <c r="B982" s="245"/>
      <c r="C982" s="246"/>
      <c r="D982" s="247"/>
      <c r="E982" s="247"/>
      <c r="F982" s="247"/>
      <c r="G982" s="247"/>
      <c r="H982" s="245"/>
      <c r="I982" s="247"/>
      <c r="J982" s="247"/>
      <c r="K982" s="247"/>
      <c r="L982" s="251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  <c r="AA982" s="247"/>
      <c r="AB982" s="247"/>
      <c r="AC982" s="251"/>
      <c r="AD982" s="251"/>
      <c r="AE982" s="247"/>
      <c r="AF982" s="247"/>
    </row>
    <row r="983" spans="1:32" ht="17.25" customHeight="1">
      <c r="A983" s="245"/>
      <c r="B983" s="245"/>
      <c r="C983" s="246"/>
      <c r="D983" s="247"/>
      <c r="E983" s="247"/>
      <c r="F983" s="247"/>
      <c r="G983" s="247"/>
      <c r="H983" s="245"/>
      <c r="I983" s="247"/>
      <c r="J983" s="247"/>
      <c r="K983" s="247"/>
      <c r="L983" s="251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  <c r="AA983" s="247"/>
      <c r="AB983" s="247"/>
      <c r="AC983" s="251"/>
      <c r="AD983" s="251"/>
      <c r="AE983" s="247"/>
      <c r="AF983" s="247"/>
    </row>
    <row r="984" spans="1:32" ht="17.25" customHeight="1">
      <c r="A984" s="245"/>
      <c r="B984" s="245"/>
      <c r="C984" s="246"/>
      <c r="D984" s="247"/>
      <c r="E984" s="247"/>
      <c r="F984" s="247"/>
      <c r="G984" s="247"/>
      <c r="H984" s="245"/>
      <c r="I984" s="247"/>
      <c r="J984" s="247"/>
      <c r="K984" s="247"/>
      <c r="L984" s="251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  <c r="AA984" s="247"/>
      <c r="AB984" s="247"/>
      <c r="AC984" s="251"/>
      <c r="AD984" s="251"/>
      <c r="AE984" s="247"/>
      <c r="AF984" s="247"/>
    </row>
    <row r="985" spans="1:32" ht="17.25" customHeight="1">
      <c r="A985" s="245"/>
      <c r="B985" s="245"/>
      <c r="C985" s="246"/>
      <c r="D985" s="247"/>
      <c r="E985" s="247"/>
      <c r="F985" s="247"/>
      <c r="G985" s="247"/>
      <c r="H985" s="245"/>
      <c r="I985" s="247"/>
      <c r="J985" s="247"/>
      <c r="K985" s="247"/>
      <c r="L985" s="251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  <c r="AA985" s="247"/>
      <c r="AB985" s="247"/>
      <c r="AC985" s="251"/>
      <c r="AD985" s="251"/>
      <c r="AE985" s="247"/>
      <c r="AF985" s="247"/>
    </row>
    <row r="986" spans="1:32" ht="17.25" customHeight="1">
      <c r="A986" s="245"/>
      <c r="B986" s="245"/>
      <c r="C986" s="246"/>
      <c r="D986" s="247"/>
      <c r="E986" s="247"/>
      <c r="F986" s="247"/>
      <c r="G986" s="247"/>
      <c r="H986" s="245"/>
      <c r="I986" s="247"/>
      <c r="J986" s="247"/>
      <c r="K986" s="247"/>
      <c r="L986" s="251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  <c r="AA986" s="247"/>
      <c r="AB986" s="247"/>
      <c r="AC986" s="251"/>
      <c r="AD986" s="251"/>
      <c r="AE986" s="247"/>
      <c r="AF986" s="247"/>
    </row>
    <row r="987" spans="1:32" ht="17.25" customHeight="1">
      <c r="A987" s="245"/>
      <c r="B987" s="245"/>
      <c r="C987" s="246"/>
      <c r="D987" s="247"/>
      <c r="E987" s="247"/>
      <c r="F987" s="247"/>
      <c r="G987" s="247"/>
      <c r="H987" s="245"/>
      <c r="I987" s="247"/>
      <c r="J987" s="247"/>
      <c r="K987" s="247"/>
      <c r="L987" s="251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  <c r="AA987" s="247"/>
      <c r="AB987" s="247"/>
      <c r="AC987" s="251"/>
      <c r="AD987" s="251"/>
      <c r="AE987" s="247"/>
      <c r="AF987" s="247"/>
    </row>
    <row r="988" spans="1:32" ht="17.25" customHeight="1">
      <c r="A988" s="245"/>
      <c r="B988" s="245"/>
      <c r="C988" s="246"/>
      <c r="D988" s="247"/>
      <c r="E988" s="247"/>
      <c r="F988" s="247"/>
      <c r="G988" s="247"/>
      <c r="H988" s="245"/>
      <c r="I988" s="247"/>
      <c r="J988" s="247"/>
      <c r="K988" s="247"/>
      <c r="L988" s="251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  <c r="AA988" s="247"/>
      <c r="AB988" s="247"/>
      <c r="AC988" s="251"/>
      <c r="AD988" s="251"/>
      <c r="AE988" s="247"/>
      <c r="AF988" s="247"/>
    </row>
    <row r="989" spans="1:32" ht="17.25" customHeight="1">
      <c r="A989" s="245"/>
      <c r="B989" s="245"/>
      <c r="C989" s="246"/>
      <c r="D989" s="247"/>
      <c r="E989" s="247"/>
      <c r="F989" s="247"/>
      <c r="G989" s="247"/>
      <c r="H989" s="245"/>
      <c r="I989" s="247"/>
      <c r="J989" s="247"/>
      <c r="K989" s="247"/>
      <c r="L989" s="251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  <c r="AA989" s="247"/>
      <c r="AB989" s="247"/>
      <c r="AC989" s="251"/>
      <c r="AD989" s="251"/>
      <c r="AE989" s="247"/>
      <c r="AF989" s="247"/>
    </row>
    <row r="990" spans="1:32" ht="17.25" customHeight="1">
      <c r="A990" s="245"/>
      <c r="B990" s="245"/>
      <c r="C990" s="246"/>
      <c r="D990" s="247"/>
      <c r="E990" s="247"/>
      <c r="F990" s="247"/>
      <c r="G990" s="247"/>
      <c r="H990" s="245"/>
      <c r="I990" s="247"/>
      <c r="J990" s="247"/>
      <c r="K990" s="247"/>
      <c r="L990" s="251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  <c r="AA990" s="247"/>
      <c r="AB990" s="247"/>
      <c r="AC990" s="251"/>
      <c r="AD990" s="251"/>
      <c r="AE990" s="247"/>
      <c r="AF990" s="247"/>
    </row>
    <row r="991" spans="1:32" ht="17.25" customHeight="1">
      <c r="A991" s="245"/>
      <c r="B991" s="245"/>
      <c r="C991" s="246"/>
      <c r="D991" s="247"/>
      <c r="E991" s="247"/>
      <c r="F991" s="247"/>
      <c r="G991" s="247"/>
      <c r="H991" s="245"/>
      <c r="I991" s="247"/>
      <c r="J991" s="247"/>
      <c r="K991" s="247"/>
      <c r="L991" s="251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  <c r="AA991" s="247"/>
      <c r="AB991" s="247"/>
      <c r="AC991" s="251"/>
      <c r="AD991" s="251"/>
      <c r="AE991" s="247"/>
      <c r="AF991" s="247"/>
    </row>
    <row r="992" spans="1:32" ht="17.25" customHeight="1">
      <c r="A992" s="245"/>
      <c r="B992" s="245"/>
      <c r="C992" s="246"/>
      <c r="D992" s="247"/>
      <c r="E992" s="247"/>
      <c r="F992" s="247"/>
      <c r="G992" s="247"/>
      <c r="H992" s="245"/>
      <c r="I992" s="247"/>
      <c r="J992" s="247"/>
      <c r="K992" s="247"/>
      <c r="L992" s="251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  <c r="AA992" s="247"/>
      <c r="AB992" s="247"/>
      <c r="AC992" s="251"/>
      <c r="AD992" s="251"/>
      <c r="AE992" s="247"/>
      <c r="AF992" s="247"/>
    </row>
    <row r="993" spans="1:32" ht="17.25" customHeight="1">
      <c r="A993" s="245"/>
      <c r="B993" s="245"/>
      <c r="C993" s="246"/>
      <c r="D993" s="247"/>
      <c r="E993" s="247"/>
      <c r="F993" s="247"/>
      <c r="G993" s="247"/>
      <c r="H993" s="245"/>
      <c r="I993" s="247"/>
      <c r="J993" s="247"/>
      <c r="K993" s="247"/>
      <c r="L993" s="251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  <c r="AA993" s="247"/>
      <c r="AB993" s="247"/>
      <c r="AC993" s="251"/>
      <c r="AD993" s="251"/>
      <c r="AE993" s="247"/>
      <c r="AF993" s="247"/>
    </row>
    <row r="994" spans="1:32" ht="17.25" customHeight="1">
      <c r="A994" s="245"/>
      <c r="B994" s="245"/>
      <c r="C994" s="246"/>
      <c r="D994" s="247"/>
      <c r="E994" s="247"/>
      <c r="F994" s="247"/>
      <c r="G994" s="247"/>
      <c r="H994" s="245"/>
      <c r="I994" s="247"/>
      <c r="J994" s="247"/>
      <c r="K994" s="247"/>
      <c r="L994" s="251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  <c r="AA994" s="247"/>
      <c r="AB994" s="247"/>
      <c r="AC994" s="251"/>
      <c r="AD994" s="251"/>
      <c r="AE994" s="247"/>
      <c r="AF994" s="247"/>
    </row>
    <row r="995" spans="1:32" ht="17.25" customHeight="1">
      <c r="A995" s="245"/>
      <c r="B995" s="245"/>
      <c r="C995" s="246"/>
      <c r="D995" s="247"/>
      <c r="E995" s="247"/>
      <c r="F995" s="247"/>
      <c r="G995" s="247"/>
      <c r="H995" s="245"/>
      <c r="I995" s="247"/>
      <c r="J995" s="247"/>
      <c r="K995" s="247"/>
      <c r="L995" s="251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  <c r="AA995" s="247"/>
      <c r="AB995" s="247"/>
      <c r="AC995" s="251"/>
      <c r="AD995" s="251"/>
      <c r="AE995" s="247"/>
      <c r="AF995" s="247"/>
    </row>
    <row r="996" spans="1:32" ht="17.25" customHeight="1">
      <c r="A996" s="245"/>
      <c r="B996" s="245"/>
      <c r="C996" s="246"/>
      <c r="D996" s="247"/>
      <c r="E996" s="247"/>
      <c r="F996" s="247"/>
      <c r="G996" s="247"/>
      <c r="H996" s="245"/>
      <c r="I996" s="247"/>
      <c r="J996" s="247"/>
      <c r="K996" s="247"/>
      <c r="L996" s="251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  <c r="AA996" s="247"/>
      <c r="AB996" s="247"/>
      <c r="AC996" s="251"/>
      <c r="AD996" s="251"/>
      <c r="AE996" s="247"/>
      <c r="AF996" s="247"/>
    </row>
    <row r="997" spans="1:32" ht="17.25" customHeight="1">
      <c r="A997" s="245"/>
      <c r="B997" s="245"/>
      <c r="C997" s="246"/>
      <c r="D997" s="247"/>
      <c r="E997" s="247"/>
      <c r="F997" s="247"/>
      <c r="G997" s="247"/>
      <c r="H997" s="245"/>
      <c r="I997" s="247"/>
      <c r="J997" s="247"/>
      <c r="K997" s="247"/>
      <c r="L997" s="251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  <c r="AA997" s="247"/>
      <c r="AB997" s="247"/>
      <c r="AC997" s="251"/>
      <c r="AD997" s="251"/>
      <c r="AE997" s="247"/>
      <c r="AF997" s="247"/>
    </row>
    <row r="998" spans="1:32" ht="17.25" customHeight="1">
      <c r="A998" s="245"/>
      <c r="B998" s="245"/>
      <c r="C998" s="246"/>
      <c r="D998" s="247"/>
      <c r="E998" s="247"/>
      <c r="F998" s="247"/>
      <c r="G998" s="247"/>
      <c r="H998" s="245"/>
      <c r="I998" s="247"/>
      <c r="J998" s="247"/>
      <c r="K998" s="247"/>
      <c r="L998" s="251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  <c r="AA998" s="247"/>
      <c r="AB998" s="247"/>
      <c r="AC998" s="251"/>
      <c r="AD998" s="251"/>
      <c r="AE998" s="247"/>
      <c r="AF998" s="247"/>
    </row>
    <row r="999" spans="1:32" ht="17.25" customHeight="1">
      <c r="A999" s="245"/>
      <c r="B999" s="245"/>
      <c r="C999" s="246"/>
      <c r="D999" s="247"/>
      <c r="E999" s="247"/>
      <c r="F999" s="247"/>
      <c r="G999" s="247"/>
      <c r="H999" s="245"/>
      <c r="I999" s="247"/>
      <c r="J999" s="247"/>
      <c r="K999" s="247"/>
      <c r="L999" s="251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  <c r="AA999" s="247"/>
      <c r="AB999" s="247"/>
      <c r="AC999" s="251"/>
      <c r="AD999" s="251"/>
      <c r="AE999" s="247"/>
      <c r="AF999" s="247"/>
    </row>
    <row r="1000" spans="1:32" ht="17.25" customHeight="1">
      <c r="A1000" s="245"/>
      <c r="B1000" s="245"/>
      <c r="C1000" s="246"/>
      <c r="D1000" s="247"/>
      <c r="E1000" s="247"/>
      <c r="F1000" s="247"/>
      <c r="G1000" s="247"/>
      <c r="H1000" s="245"/>
      <c r="I1000" s="247"/>
      <c r="J1000" s="247"/>
      <c r="K1000" s="247"/>
      <c r="L1000" s="251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  <c r="AC1000" s="251"/>
      <c r="AD1000" s="251"/>
      <c r="AE1000" s="247"/>
      <c r="AF1000" s="247"/>
    </row>
  </sheetData>
  <mergeCells count="71">
    <mergeCell ref="U55:V55"/>
    <mergeCell ref="U56:V56"/>
    <mergeCell ref="Q71:R71"/>
    <mergeCell ref="U49:V49"/>
    <mergeCell ref="U50:V50"/>
    <mergeCell ref="U51:V51"/>
    <mergeCell ref="U53:V53"/>
    <mergeCell ref="U54:V54"/>
    <mergeCell ref="U44:V44"/>
    <mergeCell ref="U45:V45"/>
    <mergeCell ref="U46:V46"/>
    <mergeCell ref="U47:V47"/>
    <mergeCell ref="U48:V48"/>
    <mergeCell ref="U39:V39"/>
    <mergeCell ref="U40:V40"/>
    <mergeCell ref="U41:V41"/>
    <mergeCell ref="U42:V42"/>
    <mergeCell ref="U43:V43"/>
    <mergeCell ref="W15:Z24"/>
    <mergeCell ref="W26:Z26"/>
    <mergeCell ref="W27:X27"/>
    <mergeCell ref="AC35:AC37"/>
    <mergeCell ref="AD35:AD37"/>
    <mergeCell ref="W10:Z10"/>
    <mergeCell ref="W11:Z11"/>
    <mergeCell ref="W12:Z12"/>
    <mergeCell ref="W13:Z13"/>
    <mergeCell ref="W14:Z14"/>
    <mergeCell ref="W5:Z5"/>
    <mergeCell ref="W6:Z6"/>
    <mergeCell ref="W7:Z7"/>
    <mergeCell ref="W8:Z8"/>
    <mergeCell ref="W9:Z9"/>
    <mergeCell ref="A2:B4"/>
    <mergeCell ref="U2:U3"/>
    <mergeCell ref="V2:V3"/>
    <mergeCell ref="W3:Z3"/>
    <mergeCell ref="W4:Z4"/>
    <mergeCell ref="L3:M3"/>
    <mergeCell ref="N3:P3"/>
    <mergeCell ref="R5:R6"/>
    <mergeCell ref="K1:K4"/>
    <mergeCell ref="L1:R1"/>
    <mergeCell ref="Q81:R81"/>
    <mergeCell ref="Y85:Z85"/>
    <mergeCell ref="Q73:R73"/>
    <mergeCell ref="L74:L75"/>
    <mergeCell ref="L76:L77"/>
    <mergeCell ref="L78:L79"/>
    <mergeCell ref="L72:L73"/>
    <mergeCell ref="M72:M73"/>
    <mergeCell ref="N72:N73"/>
    <mergeCell ref="O72:O73"/>
    <mergeCell ref="P72:P73"/>
    <mergeCell ref="S1:T3"/>
    <mergeCell ref="W1:Z2"/>
    <mergeCell ref="Y86:Z86"/>
    <mergeCell ref="M74:M75"/>
    <mergeCell ref="N74:N75"/>
    <mergeCell ref="M76:M77"/>
    <mergeCell ref="N76:N77"/>
    <mergeCell ref="M78:M79"/>
    <mergeCell ref="N78:N79"/>
    <mergeCell ref="O78:O79"/>
    <mergeCell ref="P78:P79"/>
    <mergeCell ref="Q79:R79"/>
    <mergeCell ref="O74:O75"/>
    <mergeCell ref="P74:P75"/>
    <mergeCell ref="O76:O77"/>
    <mergeCell ref="P76:P77"/>
    <mergeCell ref="Q77:R77"/>
  </mergeCells>
  <hyperlinks>
    <hyperlink ref="K6" location="null!A1" display="HOME PAGE" xr:uid="{00000000-0004-0000-0200-000000000000}"/>
    <hyperlink ref="K7" location="null!A1" display="Day to Day" xr:uid="{00000000-0004-0000-0200-000001000000}"/>
  </hyperlink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41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4140625" defaultRowHeight="15" customHeight="1"/>
  <cols>
    <col min="1" max="1" width="7.88671875" customWidth="1"/>
    <col min="2" max="2" width="27.33203125" customWidth="1"/>
    <col min="3" max="16" width="10.44140625" customWidth="1"/>
    <col min="17" max="17" width="9.5546875" customWidth="1"/>
    <col min="18" max="26" width="8.6640625" customWidth="1"/>
  </cols>
  <sheetData>
    <row r="1" spans="1:18" ht="14.25" customHeight="1">
      <c r="A1" s="305" t="s">
        <v>378</v>
      </c>
    </row>
    <row r="2" spans="1:18" ht="14.25" customHeight="1">
      <c r="A2" s="305" t="s">
        <v>379</v>
      </c>
    </row>
    <row r="3" spans="1:18" ht="14.25" customHeight="1">
      <c r="A3" s="305" t="s">
        <v>380</v>
      </c>
      <c r="B3" s="306">
        <v>2017</v>
      </c>
    </row>
    <row r="4" spans="1:18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08" t="s">
        <v>33</v>
      </c>
      <c r="Q4" s="308"/>
    </row>
    <row r="5" spans="1:18" ht="14.25" customHeight="1">
      <c r="A5" s="305" t="s">
        <v>381</v>
      </c>
    </row>
    <row r="6" spans="1:18" ht="14.25" customHeight="1">
      <c r="A6" s="305" t="s">
        <v>382</v>
      </c>
      <c r="C6" s="309">
        <v>246</v>
      </c>
      <c r="D6" s="309">
        <v>246</v>
      </c>
      <c r="E6" s="309">
        <v>246</v>
      </c>
      <c r="F6" s="309">
        <v>246</v>
      </c>
      <c r="G6" s="309">
        <v>246</v>
      </c>
      <c r="H6" s="309">
        <v>246</v>
      </c>
      <c r="I6" s="309">
        <v>246</v>
      </c>
      <c r="J6" s="309">
        <v>246</v>
      </c>
      <c r="K6" s="309">
        <v>246</v>
      </c>
      <c r="L6" s="309">
        <v>246</v>
      </c>
      <c r="M6" s="309">
        <v>246</v>
      </c>
      <c r="N6" s="309">
        <v>246</v>
      </c>
      <c r="O6" s="309">
        <v>246</v>
      </c>
      <c r="P6" s="310">
        <v>2952</v>
      </c>
    </row>
    <row r="7" spans="1:18" ht="14.25" customHeight="1">
      <c r="A7" s="305" t="s">
        <v>383</v>
      </c>
      <c r="C7" s="310">
        <v>31</v>
      </c>
      <c r="D7" s="310">
        <v>31</v>
      </c>
      <c r="E7" s="502">
        <v>28</v>
      </c>
      <c r="F7" s="310">
        <v>31</v>
      </c>
      <c r="G7" s="310">
        <v>30</v>
      </c>
      <c r="H7" s="310">
        <v>31</v>
      </c>
      <c r="I7" s="310">
        <v>30</v>
      </c>
      <c r="J7" s="310">
        <v>31</v>
      </c>
      <c r="K7" s="310">
        <v>31</v>
      </c>
      <c r="L7" s="310">
        <v>30</v>
      </c>
      <c r="M7" s="310">
        <v>31</v>
      </c>
      <c r="N7" s="310">
        <v>30</v>
      </c>
      <c r="O7" s="310">
        <v>31</v>
      </c>
      <c r="P7" s="310">
        <v>365</v>
      </c>
    </row>
    <row r="8" spans="1:18" ht="14.25" customHeight="1">
      <c r="A8" s="305" t="s">
        <v>384</v>
      </c>
      <c r="C8" s="310">
        <v>7626</v>
      </c>
      <c r="D8" s="310">
        <v>7626</v>
      </c>
      <c r="E8" s="310">
        <v>6888</v>
      </c>
      <c r="F8" s="310">
        <v>7626</v>
      </c>
      <c r="G8" s="310">
        <v>7380</v>
      </c>
      <c r="H8" s="310">
        <v>7626</v>
      </c>
      <c r="I8" s="310">
        <v>7380</v>
      </c>
      <c r="J8" s="310">
        <v>7626</v>
      </c>
      <c r="K8" s="310">
        <v>7626</v>
      </c>
      <c r="L8" s="310">
        <v>7380</v>
      </c>
      <c r="M8" s="310">
        <v>7626</v>
      </c>
      <c r="N8" s="310">
        <v>7380</v>
      </c>
      <c r="O8" s="310">
        <v>7626</v>
      </c>
      <c r="P8" s="310">
        <v>89790</v>
      </c>
    </row>
    <row r="9" spans="1:18" ht="14.25" customHeight="1">
      <c r="Q9" s="311"/>
    </row>
    <row r="10" spans="1:18" ht="14.25" customHeight="1">
      <c r="Q10" s="310"/>
    </row>
    <row r="11" spans="1:18" ht="14.25" customHeight="1">
      <c r="A11" s="305"/>
      <c r="C11" s="312">
        <v>6084</v>
      </c>
      <c r="D11" s="312">
        <v>5975</v>
      </c>
      <c r="E11" s="312">
        <v>6121</v>
      </c>
      <c r="F11" s="312">
        <v>7049</v>
      </c>
      <c r="G11" s="312">
        <v>5372</v>
      </c>
      <c r="H11" s="312">
        <v>6084</v>
      </c>
      <c r="I11" s="312">
        <v>5877</v>
      </c>
      <c r="J11" s="312">
        <v>5432</v>
      </c>
      <c r="K11" s="312">
        <v>5993</v>
      </c>
      <c r="L11" s="312">
        <v>5404</v>
      </c>
      <c r="M11" s="312">
        <v>5713</v>
      </c>
      <c r="N11" s="312">
        <v>4755</v>
      </c>
      <c r="O11" s="312">
        <v>4895</v>
      </c>
      <c r="P11" s="313">
        <v>68670</v>
      </c>
      <c r="Q11" s="311"/>
      <c r="R11" s="311"/>
    </row>
    <row r="12" spans="1:18" ht="14.25" customHeight="1">
      <c r="A12" s="305" t="s">
        <v>385</v>
      </c>
      <c r="C12" s="314">
        <v>0.79779701022816685</v>
      </c>
      <c r="D12" s="314">
        <v>0.78350380277996323</v>
      </c>
      <c r="E12" s="314">
        <v>0.8886469221835076</v>
      </c>
      <c r="F12" s="314">
        <v>0.9243377917650144</v>
      </c>
      <c r="G12" s="314">
        <v>0.72791327913279136</v>
      </c>
      <c r="H12" s="314">
        <v>0.79779701022816685</v>
      </c>
      <c r="I12" s="314">
        <v>0.79634146341463419</v>
      </c>
      <c r="J12" s="314">
        <v>0.71230002622606869</v>
      </c>
      <c r="K12" s="314">
        <v>0.78586414896407031</v>
      </c>
      <c r="L12" s="314">
        <v>0.73224932249322494</v>
      </c>
      <c r="M12" s="314">
        <v>0.74914765276685025</v>
      </c>
      <c r="N12" s="314">
        <v>0.64430894308943087</v>
      </c>
      <c r="O12" s="314">
        <v>0.64188303173354311</v>
      </c>
      <c r="P12" s="314">
        <v>0.76478449716004004</v>
      </c>
      <c r="Q12" s="314"/>
    </row>
    <row r="13" spans="1:18" ht="14.25" customHeight="1"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</row>
    <row r="14" spans="1:18" ht="14.25" customHeight="1">
      <c r="A14" s="316" t="s">
        <v>386</v>
      </c>
      <c r="C14" s="315">
        <v>121.03505917159764</v>
      </c>
      <c r="D14" s="315">
        <v>128.2171129707113</v>
      </c>
      <c r="E14" s="315">
        <v>129.49989054076133</v>
      </c>
      <c r="F14" s="315">
        <v>128.48352957866365</v>
      </c>
      <c r="G14" s="315">
        <v>116.76887434847357</v>
      </c>
      <c r="H14" s="315">
        <v>121.03505917159764</v>
      </c>
      <c r="I14" s="315">
        <v>111.48487323464352</v>
      </c>
      <c r="J14" s="315">
        <v>108.49910162002945</v>
      </c>
      <c r="K14" s="315">
        <v>114.71133956282328</v>
      </c>
      <c r="L14" s="315">
        <v>112.61106587712804</v>
      </c>
      <c r="M14" s="315">
        <v>119.57970243304743</v>
      </c>
      <c r="N14" s="315">
        <v>118.30048370136699</v>
      </c>
      <c r="O14" s="315">
        <v>114.83487926455568</v>
      </c>
      <c r="P14" s="315">
        <v>119.06916448230669</v>
      </c>
    </row>
    <row r="15" spans="1:18" ht="14.25" customHeight="1">
      <c r="A15" s="305" t="s">
        <v>387</v>
      </c>
      <c r="C15" s="317">
        <v>96.561408339889852</v>
      </c>
      <c r="D15" s="317">
        <v>100.45859559402045</v>
      </c>
      <c r="E15" s="317">
        <v>115.07967915214867</v>
      </c>
      <c r="F15" s="317">
        <v>118.76218200891687</v>
      </c>
      <c r="G15" s="317">
        <v>84.997614227642288</v>
      </c>
      <c r="H15" s="317">
        <v>96.561408339889852</v>
      </c>
      <c r="I15" s="317">
        <v>88.780027100270999</v>
      </c>
      <c r="J15" s="317">
        <v>77.283912929451873</v>
      </c>
      <c r="K15" s="317">
        <v>90.147529242066611</v>
      </c>
      <c r="L15" s="317">
        <v>82.459376693766927</v>
      </c>
      <c r="M15" s="317">
        <v>89.582853396275894</v>
      </c>
      <c r="N15" s="317">
        <v>76.222059620596212</v>
      </c>
      <c r="O15" s="317">
        <v>73.710560451088384</v>
      </c>
      <c r="P15" s="315">
        <v>91.062251085867032</v>
      </c>
    </row>
    <row r="16" spans="1:18" ht="14.25" customHeight="1">
      <c r="A16" s="316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1:18" ht="14.25" customHeight="1">
      <c r="A17" s="305" t="s">
        <v>388</v>
      </c>
      <c r="C17" s="313">
        <v>736377.3</v>
      </c>
      <c r="D17" s="313">
        <v>766097.25</v>
      </c>
      <c r="E17" s="313">
        <v>792668.83000000007</v>
      </c>
      <c r="F17" s="313">
        <v>905680.4</v>
      </c>
      <c r="G17" s="313">
        <v>627282.39300000004</v>
      </c>
      <c r="H17" s="313">
        <v>736377.3</v>
      </c>
      <c r="I17" s="313">
        <v>655196.6</v>
      </c>
      <c r="J17" s="313">
        <v>589367.12</v>
      </c>
      <c r="K17" s="313">
        <v>687465.05799999996</v>
      </c>
      <c r="L17" s="313">
        <v>608550.19999999995</v>
      </c>
      <c r="M17" s="313">
        <v>683158.84</v>
      </c>
      <c r="N17" s="313">
        <v>562518.80000000005</v>
      </c>
      <c r="O17" s="313">
        <v>562116.73400000005</v>
      </c>
      <c r="P17" s="313">
        <v>8176479.5250000004</v>
      </c>
      <c r="Q17" s="311"/>
      <c r="R17" s="311"/>
    </row>
    <row r="18" spans="1:18" ht="14.25" customHeight="1"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</row>
    <row r="19" spans="1:18" ht="14.25" customHeight="1">
      <c r="B19" s="247"/>
    </row>
    <row r="20" spans="1:18" ht="14.25" customHeight="1">
      <c r="A20" s="305" t="s">
        <v>217</v>
      </c>
      <c r="B20" s="318"/>
      <c r="C20" s="319">
        <v>736377.3</v>
      </c>
      <c r="D20" s="319">
        <v>766097.25</v>
      </c>
      <c r="E20" s="319">
        <v>792668.83000000007</v>
      </c>
      <c r="F20" s="319">
        <v>905680.4</v>
      </c>
      <c r="G20" s="319">
        <v>627282.39300000004</v>
      </c>
      <c r="H20" s="319">
        <v>736377.3</v>
      </c>
      <c r="I20" s="319">
        <v>655196.6</v>
      </c>
      <c r="J20" s="319">
        <v>589367.12</v>
      </c>
      <c r="K20" s="319">
        <v>687465.05799999996</v>
      </c>
      <c r="L20" s="319">
        <v>608550.19999999995</v>
      </c>
      <c r="M20" s="319">
        <v>683158.84</v>
      </c>
      <c r="N20" s="319">
        <v>562518.80000000005</v>
      </c>
      <c r="O20" s="319">
        <v>562116.73400000005</v>
      </c>
      <c r="P20" s="319">
        <v>8176479.5250000004</v>
      </c>
      <c r="Q20" s="320">
        <v>0.99502487562189057</v>
      </c>
    </row>
    <row r="21" spans="1:18" ht="14.25" customHeight="1">
      <c r="A21" s="305"/>
      <c r="B21" s="321" t="s">
        <v>219</v>
      </c>
      <c r="C21" s="503">
        <v>0</v>
      </c>
      <c r="D21" s="503">
        <v>0</v>
      </c>
      <c r="E21" s="503">
        <v>0</v>
      </c>
      <c r="F21" s="503">
        <v>0</v>
      </c>
      <c r="G21" s="503">
        <v>0</v>
      </c>
      <c r="H21" s="503">
        <v>0</v>
      </c>
      <c r="I21" s="503">
        <v>0</v>
      </c>
      <c r="J21" s="503">
        <v>0</v>
      </c>
      <c r="K21" s="503">
        <v>0</v>
      </c>
      <c r="L21" s="503">
        <v>0</v>
      </c>
      <c r="M21" s="503">
        <v>0</v>
      </c>
      <c r="N21" s="503">
        <v>0</v>
      </c>
      <c r="O21" s="503">
        <v>0</v>
      </c>
      <c r="P21" s="503">
        <v>0</v>
      </c>
      <c r="Q21" s="504">
        <v>0</v>
      </c>
    </row>
    <row r="22" spans="1:18" ht="14.25" customHeight="1">
      <c r="A22" s="305" t="s">
        <v>389</v>
      </c>
      <c r="B22" s="318"/>
      <c r="C22" s="319">
        <v>736377.3</v>
      </c>
      <c r="D22" s="319">
        <v>766097.25</v>
      </c>
      <c r="E22" s="319">
        <v>792668.83000000007</v>
      </c>
      <c r="F22" s="319">
        <v>905680.4</v>
      </c>
      <c r="G22" s="319">
        <v>627282.39300000004</v>
      </c>
      <c r="H22" s="319">
        <v>736377.3</v>
      </c>
      <c r="I22" s="319">
        <v>655196.6</v>
      </c>
      <c r="J22" s="319">
        <v>589367.12</v>
      </c>
      <c r="K22" s="319">
        <v>687465.05799999996</v>
      </c>
      <c r="L22" s="319">
        <v>608550.19999999995</v>
      </c>
      <c r="M22" s="319">
        <v>683158.84</v>
      </c>
      <c r="N22" s="319">
        <v>562518.80000000005</v>
      </c>
      <c r="O22" s="319">
        <v>562116.73400000005</v>
      </c>
      <c r="P22" s="319">
        <v>8176479.5250000004</v>
      </c>
      <c r="Q22" s="320">
        <v>0.99502487562189057</v>
      </c>
    </row>
    <row r="23" spans="1:18" ht="14.25" customHeight="1">
      <c r="A23" s="305"/>
      <c r="B23" s="321" t="s">
        <v>390</v>
      </c>
      <c r="C23" s="319">
        <v>3681.8865000000005</v>
      </c>
      <c r="D23" s="319">
        <v>3830.4862499999999</v>
      </c>
      <c r="E23" s="319">
        <v>3963.3441500000004</v>
      </c>
      <c r="F23" s="319">
        <v>4528.402</v>
      </c>
      <c r="G23" s="319">
        <v>3136.4119650000002</v>
      </c>
      <c r="H23" s="319">
        <v>3681.8865000000005</v>
      </c>
      <c r="I23" s="319">
        <v>3275.9830000000002</v>
      </c>
      <c r="J23" s="319">
        <v>2946.8355999999999</v>
      </c>
      <c r="K23" s="319">
        <v>3437.3252899999998</v>
      </c>
      <c r="L23" s="319">
        <v>3042.7509999999997</v>
      </c>
      <c r="M23" s="319">
        <v>3415.7941999999998</v>
      </c>
      <c r="N23" s="319">
        <v>2812.5940000000005</v>
      </c>
      <c r="O23" s="319">
        <v>2810.5836700000004</v>
      </c>
      <c r="P23" s="503">
        <v>40882.397624999998</v>
      </c>
      <c r="Q23" s="320">
        <v>4.9751243781094518E-3</v>
      </c>
    </row>
    <row r="24" spans="1:18" ht="14.25" customHeight="1">
      <c r="A24" s="305" t="s">
        <v>391</v>
      </c>
      <c r="B24" s="318"/>
      <c r="C24" s="322">
        <v>740059.18650000007</v>
      </c>
      <c r="D24" s="322">
        <v>769927.73624999996</v>
      </c>
      <c r="E24" s="322">
        <v>796632.17415000009</v>
      </c>
      <c r="F24" s="322">
        <v>910208.80200000003</v>
      </c>
      <c r="G24" s="322">
        <v>630418.80496500002</v>
      </c>
      <c r="H24" s="322">
        <v>740059.18650000007</v>
      </c>
      <c r="I24" s="322">
        <v>658472.58299999998</v>
      </c>
      <c r="J24" s="322">
        <v>592313.95559999999</v>
      </c>
      <c r="K24" s="322">
        <v>690902.38328999991</v>
      </c>
      <c r="L24" s="322">
        <v>611592.951</v>
      </c>
      <c r="M24" s="322">
        <v>686574.63419999997</v>
      </c>
      <c r="N24" s="322">
        <v>565331.39400000009</v>
      </c>
      <c r="O24" s="322">
        <v>564927.31767000002</v>
      </c>
      <c r="P24" s="322">
        <v>8217361.9226250006</v>
      </c>
      <c r="Q24" s="323">
        <v>1</v>
      </c>
    </row>
    <row r="25" spans="1:18" ht="14.25" customHeight="1"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20"/>
    </row>
    <row r="26" spans="1:18" ht="14.25" customHeight="1">
      <c r="A26" s="305" t="s">
        <v>392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20"/>
    </row>
    <row r="27" spans="1:18" ht="14.25" customHeight="1">
      <c r="B27" s="321" t="s">
        <v>393</v>
      </c>
      <c r="C27" s="319">
        <v>20078.014714737317</v>
      </c>
      <c r="D27" s="319">
        <v>19959.412765316876</v>
      </c>
      <c r="E27" s="319">
        <v>18403.85669125395</v>
      </c>
      <c r="F27" s="319">
        <v>20375.698479602594</v>
      </c>
      <c r="G27" s="319">
        <v>19430.336820713532</v>
      </c>
      <c r="H27" s="319">
        <v>20078.014714737317</v>
      </c>
      <c r="I27" s="319">
        <v>19430.336820713532</v>
      </c>
      <c r="J27" s="319">
        <v>20078.014714737317</v>
      </c>
      <c r="K27" s="319">
        <v>20190.712291133525</v>
      </c>
      <c r="L27" s="319">
        <v>19539.398991419541</v>
      </c>
      <c r="M27" s="319">
        <v>20190.712291133525</v>
      </c>
      <c r="N27" s="319">
        <v>17726.541848562396</v>
      </c>
      <c r="O27" s="319">
        <v>18317.426576847811</v>
      </c>
      <c r="P27" s="319">
        <v>233720.46300617192</v>
      </c>
      <c r="Q27" s="320">
        <v>2.844227444365879E-2</v>
      </c>
    </row>
    <row r="28" spans="1:18" ht="14.25" customHeight="1">
      <c r="B28" s="321" t="s">
        <v>394</v>
      </c>
      <c r="C28" s="319">
        <v>2976</v>
      </c>
      <c r="D28" s="319">
        <v>2976</v>
      </c>
      <c r="E28" s="319">
        <v>2688</v>
      </c>
      <c r="F28" s="319">
        <v>2976</v>
      </c>
      <c r="G28" s="319">
        <v>2880</v>
      </c>
      <c r="H28" s="319">
        <v>2976</v>
      </c>
      <c r="I28" s="319">
        <v>2880</v>
      </c>
      <c r="J28" s="319">
        <v>2976</v>
      </c>
      <c r="K28" s="319">
        <v>2976</v>
      </c>
      <c r="L28" s="319">
        <v>2880</v>
      </c>
      <c r="M28" s="319">
        <v>2976</v>
      </c>
      <c r="N28" s="319">
        <v>2880</v>
      </c>
      <c r="O28" s="319">
        <v>2976</v>
      </c>
      <c r="P28" s="319">
        <v>35040</v>
      </c>
      <c r="Q28" s="320">
        <v>4.264142230795966E-3</v>
      </c>
    </row>
    <row r="29" spans="1:18" ht="14.25" customHeight="1">
      <c r="B29" s="321" t="s">
        <v>395</v>
      </c>
      <c r="C29" s="319">
        <v>0</v>
      </c>
      <c r="D29" s="319">
        <v>0</v>
      </c>
      <c r="E29" s="319">
        <v>0</v>
      </c>
      <c r="F29" s="319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20">
        <v>0</v>
      </c>
    </row>
    <row r="30" spans="1:18" ht="14.25" customHeight="1">
      <c r="B30" s="321" t="s">
        <v>396</v>
      </c>
      <c r="C30" s="319">
        <v>0</v>
      </c>
      <c r="D30" s="319">
        <v>0</v>
      </c>
      <c r="E30" s="319">
        <v>0</v>
      </c>
      <c r="F30" s="319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20">
        <v>0</v>
      </c>
    </row>
    <row r="31" spans="1:18" ht="14.25" customHeight="1">
      <c r="B31" s="321" t="s">
        <v>397</v>
      </c>
      <c r="C31" s="319">
        <v>0</v>
      </c>
      <c r="D31" s="319">
        <v>0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20">
        <v>0</v>
      </c>
    </row>
    <row r="32" spans="1:18" ht="14.25" customHeight="1">
      <c r="B32" s="321" t="s">
        <v>398</v>
      </c>
      <c r="C32" s="319">
        <v>42331.310166720868</v>
      </c>
      <c r="D32" s="319">
        <v>41766.353217300435</v>
      </c>
      <c r="E32" s="319">
        <v>43981.075926787482</v>
      </c>
      <c r="F32" s="319">
        <v>49807.905311800416</v>
      </c>
      <c r="G32" s="319">
        <v>38853.820806504074</v>
      </c>
      <c r="H32" s="319">
        <v>42331.310166720868</v>
      </c>
      <c r="I32" s="319">
        <v>40921.795806504073</v>
      </c>
      <c r="J32" s="319">
        <v>39661.370166720881</v>
      </c>
      <c r="K32" s="319">
        <v>41958.665166720879</v>
      </c>
      <c r="L32" s="319">
        <v>38984.860806504075</v>
      </c>
      <c r="M32" s="319">
        <v>40812.065166720873</v>
      </c>
      <c r="N32" s="319">
        <v>35214.279954148085</v>
      </c>
      <c r="O32" s="319">
        <v>36312.331785953022</v>
      </c>
      <c r="P32" s="319">
        <v>490605.83428238524</v>
      </c>
      <c r="Q32" s="320">
        <v>5.9703568967991047E-2</v>
      </c>
    </row>
    <row r="33" spans="1:17" ht="14.25" customHeight="1">
      <c r="B33" s="321" t="s">
        <v>399</v>
      </c>
      <c r="C33" s="319">
        <v>9176</v>
      </c>
      <c r="D33" s="319">
        <v>9176</v>
      </c>
      <c r="E33" s="319">
        <v>8288</v>
      </c>
      <c r="F33" s="319">
        <v>9176</v>
      </c>
      <c r="G33" s="319">
        <v>8880</v>
      </c>
      <c r="H33" s="319">
        <v>9176</v>
      </c>
      <c r="I33" s="319">
        <v>8880</v>
      </c>
      <c r="J33" s="319">
        <v>9176</v>
      </c>
      <c r="K33" s="319">
        <v>9176</v>
      </c>
      <c r="L33" s="319">
        <v>8880</v>
      </c>
      <c r="M33" s="319">
        <v>9176</v>
      </c>
      <c r="N33" s="319">
        <v>7294.2857142857138</v>
      </c>
      <c r="O33" s="319">
        <v>7537.4285714285706</v>
      </c>
      <c r="P33" s="319">
        <v>104815.71428571428</v>
      </c>
      <c r="Q33" s="320">
        <v>1.275539708152849E-2</v>
      </c>
    </row>
    <row r="34" spans="1:17" ht="14.25" customHeight="1">
      <c r="B34" s="321" t="s">
        <v>400</v>
      </c>
      <c r="C34" s="319">
        <v>0</v>
      </c>
      <c r="D34" s="319">
        <v>0</v>
      </c>
      <c r="E34" s="319">
        <v>0</v>
      </c>
      <c r="F34" s="319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0</v>
      </c>
      <c r="Q34" s="320">
        <v>0</v>
      </c>
    </row>
    <row r="35" spans="1:17" ht="14.25" customHeight="1">
      <c r="B35" s="321" t="s">
        <v>401</v>
      </c>
      <c r="C35" s="319">
        <v>0</v>
      </c>
      <c r="D35" s="319">
        <v>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20">
        <v>0</v>
      </c>
    </row>
    <row r="36" spans="1:17" ht="14.25" customHeight="1">
      <c r="B36" s="324" t="s">
        <v>402</v>
      </c>
      <c r="C36" s="322">
        <v>74561.324881458189</v>
      </c>
      <c r="D36" s="322">
        <v>73877.765982617304</v>
      </c>
      <c r="E36" s="322">
        <v>73360.932618041435</v>
      </c>
      <c r="F36" s="322">
        <v>82335.603791403002</v>
      </c>
      <c r="G36" s="322">
        <v>70044.157627217603</v>
      </c>
      <c r="H36" s="322">
        <v>74561.324881458189</v>
      </c>
      <c r="I36" s="322">
        <v>72112.132627217608</v>
      </c>
      <c r="J36" s="322">
        <v>71891.384881458202</v>
      </c>
      <c r="K36" s="322">
        <v>74301.377457854396</v>
      </c>
      <c r="L36" s="322">
        <v>70284.259797923616</v>
      </c>
      <c r="M36" s="322">
        <v>73154.77745785439</v>
      </c>
      <c r="N36" s="322">
        <v>63115.107516996199</v>
      </c>
      <c r="O36" s="322">
        <v>65143.186934229401</v>
      </c>
      <c r="P36" s="322">
        <v>864182.01157427148</v>
      </c>
      <c r="Q36" s="323">
        <v>0.1051653827239743</v>
      </c>
    </row>
    <row r="37" spans="1:17" ht="14.25" customHeight="1">
      <c r="C37" s="320">
        <v>0.10075048893600645</v>
      </c>
      <c r="D37" s="320">
        <v>9.5954155830838606E-2</v>
      </c>
      <c r="E37" s="320">
        <v>9.2088839741273243E-2</v>
      </c>
      <c r="F37" s="320">
        <v>9.0457929664585907E-2</v>
      </c>
      <c r="G37" s="320">
        <v>0.11110734177909931</v>
      </c>
      <c r="H37" s="320">
        <v>0.10075048893600645</v>
      </c>
      <c r="I37" s="320">
        <v>0.10951425236062959</v>
      </c>
      <c r="J37" s="320">
        <v>0.12137378193062147</v>
      </c>
      <c r="K37" s="320">
        <v>0.10754251143850387</v>
      </c>
      <c r="L37" s="320">
        <v>0.11491999651566229</v>
      </c>
      <c r="M37" s="320">
        <v>0.10655036439424344</v>
      </c>
      <c r="N37" s="320">
        <v>0.11164267222173087</v>
      </c>
      <c r="O37" s="320">
        <v>0.11531250994005308</v>
      </c>
      <c r="P37" s="320">
        <v>0.1051653827239743</v>
      </c>
      <c r="Q37" s="320"/>
    </row>
    <row r="38" spans="1:17" ht="5.25" customHeight="1"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</row>
    <row r="39" spans="1:17" ht="14.25" customHeight="1">
      <c r="B39" s="321" t="s">
        <v>403</v>
      </c>
      <c r="C39" s="319">
        <v>0</v>
      </c>
      <c r="D39" s="319">
        <v>0</v>
      </c>
      <c r="E39" s="319">
        <v>0</v>
      </c>
      <c r="F39" s="319">
        <v>0</v>
      </c>
      <c r="G39" s="319">
        <v>0</v>
      </c>
      <c r="H39" s="319">
        <v>0</v>
      </c>
      <c r="I39" s="319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20">
        <v>0</v>
      </c>
    </row>
    <row r="40" spans="1:17" ht="14.25" customHeight="1">
      <c r="B40" s="319" t="s">
        <v>404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20">
        <v>0</v>
      </c>
    </row>
    <row r="41" spans="1:17" ht="14.25" customHeight="1">
      <c r="B41" s="324" t="s">
        <v>405</v>
      </c>
      <c r="C41" s="322">
        <v>74561.324881458189</v>
      </c>
      <c r="D41" s="322">
        <v>73877.765982617304</v>
      </c>
      <c r="E41" s="322">
        <v>73360.932618041435</v>
      </c>
      <c r="F41" s="322">
        <v>82335.603791403002</v>
      </c>
      <c r="G41" s="322">
        <v>70044.157627217603</v>
      </c>
      <c r="H41" s="322">
        <v>74561.324881458189</v>
      </c>
      <c r="I41" s="322">
        <v>72112.132627217608</v>
      </c>
      <c r="J41" s="322">
        <v>71891.384881458202</v>
      </c>
      <c r="K41" s="322">
        <v>74301.377457854396</v>
      </c>
      <c r="L41" s="322">
        <v>70284.259797923616</v>
      </c>
      <c r="M41" s="322">
        <v>73154.77745785439</v>
      </c>
      <c r="N41" s="322">
        <v>63115.107516996199</v>
      </c>
      <c r="O41" s="322">
        <v>65143.186934229401</v>
      </c>
      <c r="P41" s="322">
        <v>864182.01157427148</v>
      </c>
      <c r="Q41" s="323">
        <v>0.1051653827239743</v>
      </c>
    </row>
    <row r="42" spans="1:17" ht="14.25" customHeight="1">
      <c r="C42" s="320">
        <v>0.10075048893600645</v>
      </c>
      <c r="D42" s="320">
        <v>9.5954155830838606E-2</v>
      </c>
      <c r="E42" s="320">
        <v>9.2088839741273243E-2</v>
      </c>
      <c r="F42" s="320">
        <v>9.0457929664585907E-2</v>
      </c>
      <c r="G42" s="320">
        <v>0.11110734177909931</v>
      </c>
      <c r="H42" s="320">
        <v>0.10075048893600645</v>
      </c>
      <c r="I42" s="320">
        <v>0.10951425236062959</v>
      </c>
      <c r="J42" s="320">
        <v>0.12137378193062147</v>
      </c>
      <c r="K42" s="320">
        <v>0.10754251143850387</v>
      </c>
      <c r="L42" s="320">
        <v>0.11491999651566229</v>
      </c>
      <c r="M42" s="320">
        <v>0.10655036439424344</v>
      </c>
      <c r="N42" s="320">
        <v>0.11164267222173087</v>
      </c>
      <c r="O42" s="320">
        <v>0.11531250994005308</v>
      </c>
      <c r="P42" s="320">
        <v>0.1051653827239743</v>
      </c>
      <c r="Q42" s="320"/>
    </row>
    <row r="43" spans="1:17" ht="14.25" customHeight="1">
      <c r="A43" s="305" t="s">
        <v>406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20"/>
    </row>
    <row r="44" spans="1:17" ht="14.25" customHeight="1">
      <c r="B44" s="321" t="s">
        <v>407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319">
        <v>0</v>
      </c>
      <c r="I44" s="319">
        <v>0</v>
      </c>
      <c r="J44" s="319">
        <v>0</v>
      </c>
      <c r="K44" s="319">
        <v>0</v>
      </c>
      <c r="L44" s="319">
        <v>0</v>
      </c>
      <c r="M44" s="319">
        <v>0</v>
      </c>
      <c r="N44" s="319">
        <v>0</v>
      </c>
      <c r="O44" s="319">
        <v>0</v>
      </c>
      <c r="P44" s="319">
        <v>0</v>
      </c>
      <c r="Q44" s="320">
        <v>0</v>
      </c>
    </row>
    <row r="45" spans="1:17" ht="14.25" customHeight="1">
      <c r="B45" s="321" t="s">
        <v>408</v>
      </c>
      <c r="C45" s="319">
        <v>5030.8733526497117</v>
      </c>
      <c r="D45" s="319">
        <v>4996.9503726497123</v>
      </c>
      <c r="E45" s="319">
        <v>5073.0499055254159</v>
      </c>
      <c r="F45" s="319">
        <v>5608.1083318317114</v>
      </c>
      <c r="G45" s="319">
        <v>4736.1351296610119</v>
      </c>
      <c r="H45" s="319">
        <v>5030.8733526497117</v>
      </c>
      <c r="I45" s="319">
        <v>4893.3012296610123</v>
      </c>
      <c r="J45" s="319">
        <v>4827.9579126497119</v>
      </c>
      <c r="K45" s="319">
        <v>5002.5523326497123</v>
      </c>
      <c r="L45" s="319">
        <v>4746.0941696610116</v>
      </c>
      <c r="M45" s="319">
        <v>4915.4107326497115</v>
      </c>
      <c r="N45" s="319">
        <v>4339.0157391676703</v>
      </c>
      <c r="O45" s="319">
        <v>4448.8995671399261</v>
      </c>
      <c r="P45" s="319">
        <v>58618.348775896317</v>
      </c>
      <c r="Q45" s="320">
        <v>6.7831021695431815E-2</v>
      </c>
    </row>
    <row r="46" spans="1:17" ht="14.25" customHeight="1">
      <c r="B46" s="321" t="s">
        <v>409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319">
        <v>0</v>
      </c>
      <c r="I46" s="319">
        <v>0</v>
      </c>
      <c r="J46" s="319">
        <v>0</v>
      </c>
      <c r="K46" s="319">
        <v>0</v>
      </c>
      <c r="L46" s="319">
        <v>0</v>
      </c>
      <c r="M46" s="319">
        <v>0</v>
      </c>
      <c r="N46" s="319">
        <v>0</v>
      </c>
      <c r="O46" s="319">
        <v>0</v>
      </c>
      <c r="P46" s="319">
        <v>0</v>
      </c>
      <c r="Q46" s="320">
        <v>0</v>
      </c>
    </row>
    <row r="47" spans="1:17" ht="14.25" customHeight="1">
      <c r="B47" s="321" t="s">
        <v>410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20">
        <v>0</v>
      </c>
    </row>
    <row r="48" spans="1:17" ht="14.25" customHeight="1">
      <c r="B48" s="321" t="s">
        <v>411</v>
      </c>
      <c r="C48" s="319">
        <v>4390.005328798813</v>
      </c>
      <c r="D48" s="319">
        <v>4335.5423396369579</v>
      </c>
      <c r="E48" s="319">
        <v>4507.9535041127519</v>
      </c>
      <c r="F48" s="319">
        <v>4554.8894818502622</v>
      </c>
      <c r="G48" s="319">
        <v>4347.8750432899233</v>
      </c>
      <c r="H48" s="319">
        <v>4390.005328798813</v>
      </c>
      <c r="I48" s="319">
        <v>4396.3774536065075</v>
      </c>
      <c r="J48" s="319">
        <v>4296.2313285452465</v>
      </c>
      <c r="K48" s="319">
        <v>4373.5982064142663</v>
      </c>
      <c r="L48" s="319">
        <v>4304.762271330922</v>
      </c>
      <c r="M48" s="319">
        <v>4301.4473713474908</v>
      </c>
      <c r="N48" s="319">
        <v>4204.7505314928285</v>
      </c>
      <c r="O48" s="319">
        <v>4143.5585410582471</v>
      </c>
      <c r="P48" s="319">
        <v>52156.991401484214</v>
      </c>
      <c r="Q48" s="320">
        <v>6.035417389268536E-2</v>
      </c>
    </row>
    <row r="49" spans="1:17" ht="14.25" customHeight="1">
      <c r="B49" s="321" t="s">
        <v>412</v>
      </c>
      <c r="C49" s="319">
        <v>2560.374623618738</v>
      </c>
      <c r="D49" s="319">
        <v>2565.2903436662059</v>
      </c>
      <c r="E49" s="319">
        <v>2641.4709529423039</v>
      </c>
      <c r="F49" s="319">
        <v>2642.8890271991859</v>
      </c>
      <c r="G49" s="319">
        <v>2534.3155462095319</v>
      </c>
      <c r="H49" s="319">
        <v>2560.374623618738</v>
      </c>
      <c r="I49" s="319">
        <v>2559.1326668384163</v>
      </c>
      <c r="J49" s="319">
        <v>2529.2367603470261</v>
      </c>
      <c r="K49" s="319">
        <v>2557.3184527644112</v>
      </c>
      <c r="L49" s="319">
        <v>2537.1533244550487</v>
      </c>
      <c r="M49" s="319">
        <v>2544.0684707139385</v>
      </c>
      <c r="N49" s="319">
        <v>2445.189747589849</v>
      </c>
      <c r="O49" s="319">
        <v>2444.8720774446874</v>
      </c>
      <c r="P49" s="319">
        <v>30561.311993789343</v>
      </c>
      <c r="Q49" s="320">
        <v>3.5364438954377346E-2</v>
      </c>
    </row>
    <row r="50" spans="1:17" ht="14.25" customHeight="1">
      <c r="B50" s="321" t="s">
        <v>413</v>
      </c>
      <c r="C50" s="319">
        <v>0</v>
      </c>
      <c r="D50" s="319">
        <v>0</v>
      </c>
      <c r="E50" s="319">
        <v>0</v>
      </c>
      <c r="F50" s="319">
        <v>0</v>
      </c>
      <c r="G50" s="319">
        <v>0</v>
      </c>
      <c r="H50" s="319">
        <v>0</v>
      </c>
      <c r="I50" s="319">
        <v>0</v>
      </c>
      <c r="J50" s="319">
        <v>0</v>
      </c>
      <c r="K50" s="319">
        <v>0</v>
      </c>
      <c r="L50" s="319">
        <v>0</v>
      </c>
      <c r="M50" s="319">
        <v>0</v>
      </c>
      <c r="N50" s="319">
        <v>0</v>
      </c>
      <c r="O50" s="319">
        <v>0</v>
      </c>
      <c r="P50" s="319">
        <v>0</v>
      </c>
      <c r="Q50" s="320">
        <v>0</v>
      </c>
    </row>
    <row r="51" spans="1:17" ht="14.25" customHeight="1">
      <c r="B51" s="321" t="s">
        <v>311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20">
        <v>0</v>
      </c>
    </row>
    <row r="52" spans="1:17" ht="14.25" customHeight="1">
      <c r="B52" s="324" t="s">
        <v>414</v>
      </c>
      <c r="C52" s="322">
        <v>11981.253305067263</v>
      </c>
      <c r="D52" s="322">
        <v>11897.783055952876</v>
      </c>
      <c r="E52" s="322">
        <v>12222.474362580471</v>
      </c>
      <c r="F52" s="322">
        <v>12805.88684088116</v>
      </c>
      <c r="G52" s="322">
        <v>11618.325719160468</v>
      </c>
      <c r="H52" s="322">
        <v>11981.253305067263</v>
      </c>
      <c r="I52" s="322">
        <v>11848.811350105938</v>
      </c>
      <c r="J52" s="322">
        <v>11653.426001541986</v>
      </c>
      <c r="K52" s="322">
        <v>11933.468991828391</v>
      </c>
      <c r="L52" s="322">
        <v>11588.009765446983</v>
      </c>
      <c r="M52" s="322">
        <v>11760.92657471114</v>
      </c>
      <c r="N52" s="322">
        <v>10988.956018250348</v>
      </c>
      <c r="O52" s="322">
        <v>11037.330185642862</v>
      </c>
      <c r="P52" s="322">
        <v>141336.65217116987</v>
      </c>
      <c r="Q52" s="323">
        <v>0.16354963454249452</v>
      </c>
    </row>
    <row r="53" spans="1:17" ht="14.25" customHeight="1">
      <c r="C53" s="320">
        <v>0.16068991966164412</v>
      </c>
      <c r="D53" s="320">
        <v>0.16104687110804494</v>
      </c>
      <c r="E53" s="320">
        <v>0.16660740160185253</v>
      </c>
      <c r="F53" s="320">
        <v>0.15553279809940829</v>
      </c>
      <c r="G53" s="320">
        <v>0.16587144613822646</v>
      </c>
      <c r="H53" s="320">
        <v>0.16068991966164412</v>
      </c>
      <c r="I53" s="320">
        <v>0.16431092686383522</v>
      </c>
      <c r="J53" s="320">
        <v>0.16209767026685235</v>
      </c>
      <c r="K53" s="320">
        <v>0.1606089873447818</v>
      </c>
      <c r="L53" s="320">
        <v>0.16487346951883705</v>
      </c>
      <c r="M53" s="320">
        <v>0.1607677172073525</v>
      </c>
      <c r="N53" s="320">
        <v>0.17410975676926707</v>
      </c>
      <c r="O53" s="320">
        <v>0.16943184245478343</v>
      </c>
      <c r="P53" s="320">
        <v>0.16354963454249452</v>
      </c>
      <c r="Q53" s="320"/>
    </row>
    <row r="54" spans="1:17" ht="14.25" customHeight="1">
      <c r="A54" s="305" t="s">
        <v>415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20"/>
    </row>
    <row r="55" spans="1:17" ht="14.25" customHeight="1">
      <c r="B55" s="321" t="s">
        <v>416</v>
      </c>
      <c r="C55" s="319">
        <v>6088.8</v>
      </c>
      <c r="D55" s="319">
        <v>6033.92</v>
      </c>
      <c r="E55" s="319">
        <v>6000.2</v>
      </c>
      <c r="F55" s="319">
        <v>6727.69</v>
      </c>
      <c r="G55" s="319">
        <v>5720.69</v>
      </c>
      <c r="H55" s="319">
        <v>6088.8</v>
      </c>
      <c r="I55" s="319">
        <v>5890.92</v>
      </c>
      <c r="J55" s="319">
        <v>5869.03</v>
      </c>
      <c r="K55" s="319">
        <v>6066.75</v>
      </c>
      <c r="L55" s="319">
        <v>5739.82</v>
      </c>
      <c r="M55" s="319">
        <v>5972.37</v>
      </c>
      <c r="N55" s="319">
        <v>5160.24</v>
      </c>
      <c r="O55" s="319">
        <v>5323.79</v>
      </c>
      <c r="P55" s="319">
        <v>70594.219999999987</v>
      </c>
      <c r="Q55" s="320">
        <v>8.1689064403688783E-2</v>
      </c>
    </row>
    <row r="56" spans="1:17" ht="14.25" customHeight="1">
      <c r="B56" s="321" t="s">
        <v>417</v>
      </c>
      <c r="C56" s="319">
        <v>262.64999999999998</v>
      </c>
      <c r="D56" s="319">
        <v>473.25</v>
      </c>
      <c r="E56" s="319">
        <v>423.54</v>
      </c>
      <c r="F56" s="319">
        <v>422.13</v>
      </c>
      <c r="G56" s="319">
        <v>291.64</v>
      </c>
      <c r="H56" s="319">
        <v>262.64999999999998</v>
      </c>
      <c r="I56" s="319">
        <v>231.02</v>
      </c>
      <c r="J56" s="319">
        <v>184.13</v>
      </c>
      <c r="K56" s="319">
        <v>142.75</v>
      </c>
      <c r="L56" s="319">
        <v>90.04</v>
      </c>
      <c r="M56" s="319">
        <v>93.68</v>
      </c>
      <c r="N56" s="319">
        <v>80.94</v>
      </c>
      <c r="O56" s="319">
        <v>83.51</v>
      </c>
      <c r="P56" s="319">
        <v>2779.28</v>
      </c>
      <c r="Q56" s="320">
        <v>3.2160817545102732E-3</v>
      </c>
    </row>
    <row r="57" spans="1:17" ht="14.25" customHeight="1">
      <c r="B57" s="321" t="s">
        <v>418</v>
      </c>
      <c r="C57" s="319">
        <v>1381.8</v>
      </c>
      <c r="D57" s="319">
        <v>2129.62</v>
      </c>
      <c r="E57" s="319">
        <v>1719.59</v>
      </c>
      <c r="F57" s="319">
        <v>1842.6</v>
      </c>
      <c r="G57" s="319">
        <v>1463.82</v>
      </c>
      <c r="H57" s="319">
        <v>1381.8</v>
      </c>
      <c r="I57" s="319">
        <v>1451.24</v>
      </c>
      <c r="J57" s="319">
        <v>1338.14</v>
      </c>
      <c r="K57" s="319">
        <v>1241.9000000000001</v>
      </c>
      <c r="L57" s="319">
        <v>1120.28</v>
      </c>
      <c r="M57" s="319">
        <v>893.75</v>
      </c>
      <c r="N57" s="319">
        <v>1090.94</v>
      </c>
      <c r="O57" s="319">
        <v>1093.57</v>
      </c>
      <c r="P57" s="319">
        <v>16767.25</v>
      </c>
      <c r="Q57" s="320">
        <v>1.9402452001350125E-2</v>
      </c>
    </row>
    <row r="58" spans="1:17" ht="14.25" customHeight="1">
      <c r="B58" s="321" t="s">
        <v>419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319">
        <v>0</v>
      </c>
      <c r="I58" s="319">
        <v>0</v>
      </c>
      <c r="J58" s="319">
        <v>0</v>
      </c>
      <c r="K58" s="319">
        <v>0</v>
      </c>
      <c r="L58" s="319">
        <v>0</v>
      </c>
      <c r="M58" s="319">
        <v>0</v>
      </c>
      <c r="N58" s="319">
        <v>0</v>
      </c>
      <c r="O58" s="319">
        <v>0</v>
      </c>
      <c r="P58" s="319">
        <v>0</v>
      </c>
      <c r="Q58" s="320">
        <v>0</v>
      </c>
    </row>
    <row r="59" spans="1:17" ht="14.25" customHeight="1">
      <c r="B59" s="324" t="s">
        <v>420</v>
      </c>
      <c r="C59" s="322">
        <v>7733.25</v>
      </c>
      <c r="D59" s="322">
        <v>8636.7900000000009</v>
      </c>
      <c r="E59" s="322">
        <v>8143.33</v>
      </c>
      <c r="F59" s="322">
        <v>8992.42</v>
      </c>
      <c r="G59" s="322">
        <v>7476.15</v>
      </c>
      <c r="H59" s="322">
        <v>7733.25</v>
      </c>
      <c r="I59" s="322">
        <v>7573.18</v>
      </c>
      <c r="J59" s="322">
        <v>7391.3</v>
      </c>
      <c r="K59" s="322">
        <v>7451.4</v>
      </c>
      <c r="L59" s="322">
        <v>6950.1399999999994</v>
      </c>
      <c r="M59" s="322">
        <v>6959.8</v>
      </c>
      <c r="N59" s="322">
        <v>6332.119999999999</v>
      </c>
      <c r="O59" s="322">
        <v>6500.87</v>
      </c>
      <c r="P59" s="322">
        <v>90140.749999999985</v>
      </c>
      <c r="Q59" s="323">
        <v>0.10430759815954918</v>
      </c>
    </row>
    <row r="60" spans="1:17" ht="14.25" customHeight="1">
      <c r="B60" s="318"/>
      <c r="C60" s="320">
        <v>0.10371663878417876</v>
      </c>
      <c r="D60" s="320">
        <v>0.11690648580294308</v>
      </c>
      <c r="E60" s="320">
        <v>0.11100363244288057</v>
      </c>
      <c r="F60" s="320">
        <v>0.10921666430943129</v>
      </c>
      <c r="G60" s="320">
        <v>0.1067348120565438</v>
      </c>
      <c r="H60" s="320">
        <v>0.10371663878417876</v>
      </c>
      <c r="I60" s="320">
        <v>0.10501949844070511</v>
      </c>
      <c r="J60" s="320">
        <v>0.10281204086118975</v>
      </c>
      <c r="K60" s="320">
        <v>0.10028616231545129</v>
      </c>
      <c r="L60" s="320">
        <v>9.8886152034360977E-2</v>
      </c>
      <c r="M60" s="320">
        <v>9.5138010692598307E-2</v>
      </c>
      <c r="N60" s="320">
        <v>0.10032653431343405</v>
      </c>
      <c r="O60" s="320">
        <v>9.9793551804020303E-2</v>
      </c>
      <c r="P60" s="311">
        <v>231477.40217116987</v>
      </c>
      <c r="Q60" s="320"/>
    </row>
    <row r="61" spans="1:17" ht="14.25" customHeight="1"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20"/>
    </row>
    <row r="62" spans="1:17" ht="14.25" customHeight="1">
      <c r="A62" s="305" t="s">
        <v>421</v>
      </c>
      <c r="C62" s="505">
        <v>94275.828186525454</v>
      </c>
      <c r="D62" s="505">
        <v>94412.339038570179</v>
      </c>
      <c r="E62" s="505">
        <v>93726.736980621907</v>
      </c>
      <c r="F62" s="505">
        <v>104133.91063228415</v>
      </c>
      <c r="G62" s="505">
        <v>89138.633346378061</v>
      </c>
      <c r="H62" s="505">
        <v>94275.828186525454</v>
      </c>
      <c r="I62" s="505">
        <v>91534.123977323557</v>
      </c>
      <c r="J62" s="505">
        <v>90936.11088300019</v>
      </c>
      <c r="K62" s="505">
        <v>93686.246449682774</v>
      </c>
      <c r="L62" s="505">
        <v>88822.409563370602</v>
      </c>
      <c r="M62" s="505">
        <v>91875.504032565528</v>
      </c>
      <c r="N62" s="505">
        <v>80436.183535246542</v>
      </c>
      <c r="O62" s="505">
        <v>82681.387119872263</v>
      </c>
      <c r="P62" s="505">
        <v>1095659.4137454412</v>
      </c>
      <c r="Q62" s="506">
        <v>0.13333469111646937</v>
      </c>
    </row>
    <row r="63" spans="1:17" ht="14.25" customHeight="1">
      <c r="C63" s="320">
        <v>0.12738957897730988</v>
      </c>
      <c r="D63" s="320">
        <v>0.12262493555358026</v>
      </c>
      <c r="E63" s="320">
        <v>0.11765371776582782</v>
      </c>
      <c r="F63" s="320">
        <v>0.11440661791390164</v>
      </c>
      <c r="G63" s="320">
        <v>0.14139589847946701</v>
      </c>
      <c r="H63" s="320">
        <v>0.12738957897730988</v>
      </c>
      <c r="I63" s="320">
        <v>0.13900977252582672</v>
      </c>
      <c r="J63" s="320">
        <v>0.15352687544038038</v>
      </c>
      <c r="K63" s="320">
        <v>0.13559983105508963</v>
      </c>
      <c r="L63" s="320">
        <v>0.14523125130552822</v>
      </c>
      <c r="M63" s="320">
        <v>0.1338172129525573</v>
      </c>
      <c r="N63" s="320">
        <v>0.14228147311282438</v>
      </c>
      <c r="O63" s="320">
        <v>0.14635756589163609</v>
      </c>
      <c r="P63" s="320">
        <v>0.13333469111646937</v>
      </c>
      <c r="Q63" s="320"/>
    </row>
    <row r="64" spans="1:17" ht="14.25" customHeight="1"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</row>
    <row r="65" spans="1:17" ht="14.25" customHeight="1">
      <c r="A65" s="305" t="s">
        <v>422</v>
      </c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20"/>
    </row>
    <row r="66" spans="1:17" ht="14.25" customHeight="1">
      <c r="A66" s="319"/>
      <c r="B66" s="319" t="s">
        <v>423</v>
      </c>
      <c r="C66" s="319">
        <v>5171.3999999999996</v>
      </c>
      <c r="D66" s="319">
        <v>5078.75</v>
      </c>
      <c r="E66" s="319">
        <v>5202.8499999999995</v>
      </c>
      <c r="F66" s="319">
        <v>5991.65</v>
      </c>
      <c r="G66" s="319">
        <v>4566.2</v>
      </c>
      <c r="H66" s="319">
        <v>5171.3999999999996</v>
      </c>
      <c r="I66" s="319">
        <v>4995.45</v>
      </c>
      <c r="J66" s="319">
        <v>4617.2</v>
      </c>
      <c r="K66" s="319">
        <v>5094.05</v>
      </c>
      <c r="L66" s="319">
        <v>4593.3999999999996</v>
      </c>
      <c r="M66" s="319">
        <v>4856.05</v>
      </c>
      <c r="N66" s="319">
        <v>4041.75</v>
      </c>
      <c r="O66" s="319">
        <v>4160.75</v>
      </c>
      <c r="P66" s="319">
        <v>58369.500000000007</v>
      </c>
      <c r="Q66" s="320">
        <v>7.1031920645104217E-3</v>
      </c>
    </row>
    <row r="67" spans="1:17" ht="14.25" customHeight="1">
      <c r="B67" s="319" t="s">
        <v>424</v>
      </c>
      <c r="C67" s="319">
        <v>2987.4166666666665</v>
      </c>
      <c r="D67" s="319">
        <v>2987.4166666666665</v>
      </c>
      <c r="E67" s="319">
        <v>2987.4166666666665</v>
      </c>
      <c r="F67" s="319">
        <v>2987.4166666666665</v>
      </c>
      <c r="G67" s="319">
        <v>2987.4166666666665</v>
      </c>
      <c r="H67" s="319">
        <v>2987.4166666666665</v>
      </c>
      <c r="I67" s="319">
        <v>2987.4166666666665</v>
      </c>
      <c r="J67" s="319">
        <v>2987.4166666666665</v>
      </c>
      <c r="K67" s="319">
        <v>2987.4166666666665</v>
      </c>
      <c r="L67" s="319">
        <v>2987.4166666666665</v>
      </c>
      <c r="M67" s="319">
        <v>2987.4166666666665</v>
      </c>
      <c r="N67" s="319">
        <v>2987.4166666666665</v>
      </c>
      <c r="O67" s="319">
        <v>2987.4166666666665</v>
      </c>
      <c r="P67" s="319">
        <v>35849</v>
      </c>
      <c r="Q67" s="320">
        <v>4.3625923182592638E-3</v>
      </c>
    </row>
    <row r="68" spans="1:17" ht="14.25" customHeight="1">
      <c r="B68" s="319" t="s">
        <v>425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>
        <v>0</v>
      </c>
      <c r="J68" s="319">
        <v>0</v>
      </c>
      <c r="K68" s="319">
        <v>0</v>
      </c>
      <c r="L68" s="319">
        <v>0</v>
      </c>
      <c r="M68" s="319">
        <v>0</v>
      </c>
      <c r="N68" s="319">
        <v>0</v>
      </c>
      <c r="O68" s="319">
        <v>0</v>
      </c>
      <c r="P68" s="319">
        <v>0</v>
      </c>
      <c r="Q68" s="320">
        <v>0</v>
      </c>
    </row>
    <row r="69" spans="1:17" ht="14.25" customHeight="1">
      <c r="B69" s="319" t="s">
        <v>426</v>
      </c>
      <c r="C69" s="319">
        <v>1521</v>
      </c>
      <c r="D69" s="319">
        <v>1493.75</v>
      </c>
      <c r="E69" s="319">
        <v>1530.25</v>
      </c>
      <c r="F69" s="319">
        <v>1762.25</v>
      </c>
      <c r="G69" s="319">
        <v>1343</v>
      </c>
      <c r="H69" s="319">
        <v>1521</v>
      </c>
      <c r="I69" s="319">
        <v>1469.25</v>
      </c>
      <c r="J69" s="319">
        <v>1358</v>
      </c>
      <c r="K69" s="319">
        <v>1498.25</v>
      </c>
      <c r="L69" s="319">
        <v>1351</v>
      </c>
      <c r="M69" s="319">
        <v>1428.25</v>
      </c>
      <c r="N69" s="319">
        <v>1188.75</v>
      </c>
      <c r="O69" s="319">
        <v>1223.75</v>
      </c>
      <c r="P69" s="319">
        <v>17167.5</v>
      </c>
      <c r="Q69" s="320">
        <v>2.0891741366207122E-3</v>
      </c>
    </row>
    <row r="70" spans="1:17" ht="14.25" customHeight="1">
      <c r="B70" s="319" t="s">
        <v>427</v>
      </c>
      <c r="C70" s="319">
        <v>708.33333333333337</v>
      </c>
      <c r="D70" s="319">
        <v>708.33333333333337</v>
      </c>
      <c r="E70" s="319">
        <v>708.33333333333337</v>
      </c>
      <c r="F70" s="319">
        <v>708.33333333333337</v>
      </c>
      <c r="G70" s="319">
        <v>708.33333333333337</v>
      </c>
      <c r="H70" s="319">
        <v>708.33333333333337</v>
      </c>
      <c r="I70" s="319">
        <v>708.33333333333337</v>
      </c>
      <c r="J70" s="319">
        <v>708.33333333333337</v>
      </c>
      <c r="K70" s="319">
        <v>708.33333333333337</v>
      </c>
      <c r="L70" s="319">
        <v>708.33333333333337</v>
      </c>
      <c r="M70" s="319">
        <v>708.33333333333337</v>
      </c>
      <c r="N70" s="319">
        <v>708.33333333333337</v>
      </c>
      <c r="O70" s="319">
        <v>708.33333333333337</v>
      </c>
      <c r="P70" s="319">
        <v>8499.9999999999982</v>
      </c>
      <c r="Q70" s="320">
        <v>1.0343952329271034E-3</v>
      </c>
    </row>
    <row r="71" spans="1:17" ht="14.25" customHeight="1">
      <c r="B71" s="319" t="s">
        <v>428</v>
      </c>
      <c r="C71" s="319">
        <v>291.66666666666669</v>
      </c>
      <c r="D71" s="319">
        <v>291.66666666666669</v>
      </c>
      <c r="E71" s="319">
        <v>291.66666666666669</v>
      </c>
      <c r="F71" s="319">
        <v>291.66666666666669</v>
      </c>
      <c r="G71" s="319">
        <v>291.66666666666669</v>
      </c>
      <c r="H71" s="319">
        <v>291.66666666666669</v>
      </c>
      <c r="I71" s="319">
        <v>291.66666666666669</v>
      </c>
      <c r="J71" s="319">
        <v>291.66666666666669</v>
      </c>
      <c r="K71" s="319">
        <v>291.66666666666669</v>
      </c>
      <c r="L71" s="319">
        <v>291.66666666666669</v>
      </c>
      <c r="M71" s="319">
        <v>291.66666666666669</v>
      </c>
      <c r="N71" s="319">
        <v>291.66666666666669</v>
      </c>
      <c r="O71" s="319">
        <v>1291.6666666666667</v>
      </c>
      <c r="P71" s="319">
        <v>4500</v>
      </c>
      <c r="Q71" s="320">
        <v>5.4762100566729019E-4</v>
      </c>
    </row>
    <row r="72" spans="1:17" ht="14.25" customHeight="1">
      <c r="B72" s="319" t="s">
        <v>429</v>
      </c>
      <c r="C72" s="319">
        <v>108.33333333333333</v>
      </c>
      <c r="D72" s="319">
        <v>108.33333333333333</v>
      </c>
      <c r="E72" s="319">
        <v>108.33333333333333</v>
      </c>
      <c r="F72" s="319">
        <v>108.33333333333333</v>
      </c>
      <c r="G72" s="319">
        <v>108.33333333333333</v>
      </c>
      <c r="H72" s="319">
        <v>108.33333333333333</v>
      </c>
      <c r="I72" s="319">
        <v>108.33333333333333</v>
      </c>
      <c r="J72" s="319">
        <v>108.33333333333333</v>
      </c>
      <c r="K72" s="319">
        <v>108.33333333333333</v>
      </c>
      <c r="L72" s="319">
        <v>108.33333333333333</v>
      </c>
      <c r="M72" s="319">
        <v>108.33333333333333</v>
      </c>
      <c r="N72" s="319">
        <v>108.33333333333333</v>
      </c>
      <c r="O72" s="319">
        <v>108.33333333333333</v>
      </c>
      <c r="P72" s="319">
        <v>1300</v>
      </c>
      <c r="Q72" s="320">
        <v>1.5820162385943938E-4</v>
      </c>
    </row>
    <row r="73" spans="1:17" ht="14.25" customHeight="1">
      <c r="B73" s="319" t="s">
        <v>430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>
        <v>0</v>
      </c>
      <c r="J73" s="319">
        <v>0</v>
      </c>
      <c r="K73" s="319">
        <v>0</v>
      </c>
      <c r="L73" s="319">
        <v>0</v>
      </c>
      <c r="M73" s="319">
        <v>0</v>
      </c>
      <c r="N73" s="319">
        <v>0</v>
      </c>
      <c r="O73" s="319">
        <v>0</v>
      </c>
      <c r="P73" s="319">
        <v>0</v>
      </c>
      <c r="Q73" s="320">
        <v>0</v>
      </c>
    </row>
    <row r="74" spans="1:17" ht="14.25" customHeight="1">
      <c r="B74" s="319" t="s">
        <v>431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>
        <v>0</v>
      </c>
      <c r="J74" s="319">
        <v>0</v>
      </c>
      <c r="K74" s="319">
        <v>0</v>
      </c>
      <c r="L74" s="319">
        <v>0</v>
      </c>
      <c r="M74" s="319">
        <v>0</v>
      </c>
      <c r="N74" s="319">
        <v>0</v>
      </c>
      <c r="O74" s="319">
        <v>0</v>
      </c>
      <c r="P74" s="319">
        <v>0</v>
      </c>
      <c r="Q74" s="320">
        <v>0</v>
      </c>
    </row>
    <row r="75" spans="1:17" ht="14.25" customHeight="1">
      <c r="B75" s="319" t="s">
        <v>432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>
        <v>0</v>
      </c>
      <c r="J75" s="319">
        <v>0</v>
      </c>
      <c r="K75" s="319">
        <v>0</v>
      </c>
      <c r="L75" s="319">
        <v>0</v>
      </c>
      <c r="M75" s="319">
        <v>0</v>
      </c>
      <c r="N75" s="319">
        <v>0</v>
      </c>
      <c r="O75" s="319">
        <v>0</v>
      </c>
      <c r="P75" s="319">
        <v>0</v>
      </c>
      <c r="Q75" s="320">
        <v>0</v>
      </c>
    </row>
    <row r="76" spans="1:17" ht="14.25" customHeight="1">
      <c r="B76" s="319" t="s">
        <v>433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>
        <v>0</v>
      </c>
      <c r="J76" s="319">
        <v>0</v>
      </c>
      <c r="K76" s="319">
        <v>0</v>
      </c>
      <c r="L76" s="319">
        <v>0</v>
      </c>
      <c r="M76" s="319">
        <v>0</v>
      </c>
      <c r="N76" s="319">
        <v>0</v>
      </c>
      <c r="O76" s="319">
        <v>0</v>
      </c>
      <c r="P76" s="319">
        <v>0</v>
      </c>
      <c r="Q76" s="320">
        <v>0</v>
      </c>
    </row>
    <row r="77" spans="1:17" ht="14.25" customHeight="1">
      <c r="B77" s="319" t="s">
        <v>434</v>
      </c>
      <c r="C77" s="319">
        <v>1521</v>
      </c>
      <c r="D77" s="319">
        <v>1493.75</v>
      </c>
      <c r="E77" s="319">
        <v>1530.25</v>
      </c>
      <c r="F77" s="319">
        <v>1762.25</v>
      </c>
      <c r="G77" s="319">
        <v>1343</v>
      </c>
      <c r="H77" s="319">
        <v>1521</v>
      </c>
      <c r="I77" s="319">
        <v>1469.25</v>
      </c>
      <c r="J77" s="319">
        <v>1358</v>
      </c>
      <c r="K77" s="319">
        <v>1498.25</v>
      </c>
      <c r="L77" s="319">
        <v>1351</v>
      </c>
      <c r="M77" s="319">
        <v>1428.25</v>
      </c>
      <c r="N77" s="319">
        <v>1188.75</v>
      </c>
      <c r="O77" s="319">
        <v>1223.75</v>
      </c>
      <c r="P77" s="319">
        <v>17167.5</v>
      </c>
      <c r="Q77" s="320">
        <v>2.0891741366207122E-3</v>
      </c>
    </row>
    <row r="78" spans="1:17" ht="14.25" customHeight="1">
      <c r="B78" s="319" t="s">
        <v>435</v>
      </c>
      <c r="C78" s="319">
        <v>1825.2</v>
      </c>
      <c r="D78" s="319">
        <v>1792.5</v>
      </c>
      <c r="E78" s="319">
        <v>1836.3</v>
      </c>
      <c r="F78" s="319">
        <v>2114.6999999999998</v>
      </c>
      <c r="G78" s="319">
        <v>1611.6</v>
      </c>
      <c r="H78" s="319">
        <v>1825.2</v>
      </c>
      <c r="I78" s="319">
        <v>1763.1</v>
      </c>
      <c r="J78" s="319">
        <v>1629.6</v>
      </c>
      <c r="K78" s="319">
        <v>1797.8999999999999</v>
      </c>
      <c r="L78" s="319">
        <v>1621.2</v>
      </c>
      <c r="M78" s="319">
        <v>1713.8999999999999</v>
      </c>
      <c r="N78" s="319">
        <v>1426.5</v>
      </c>
      <c r="O78" s="319">
        <v>1468.5</v>
      </c>
      <c r="P78" s="319">
        <v>20601.000000000004</v>
      </c>
      <c r="Q78" s="320">
        <v>2.5070089639448547E-3</v>
      </c>
    </row>
    <row r="79" spans="1:17" ht="14.25" customHeight="1">
      <c r="B79" s="319" t="s">
        <v>436</v>
      </c>
      <c r="C79" s="319">
        <v>0</v>
      </c>
      <c r="D79" s="319">
        <v>0</v>
      </c>
      <c r="E79" s="319">
        <v>0</v>
      </c>
      <c r="F79" s="319">
        <v>0</v>
      </c>
      <c r="G79" s="319">
        <v>0</v>
      </c>
      <c r="H79" s="319">
        <v>0</v>
      </c>
      <c r="I79" s="319">
        <v>0</v>
      </c>
      <c r="J79" s="319">
        <v>0</v>
      </c>
      <c r="K79" s="319">
        <v>0</v>
      </c>
      <c r="L79" s="319">
        <v>0</v>
      </c>
      <c r="M79" s="319">
        <v>0</v>
      </c>
      <c r="N79" s="319">
        <v>0</v>
      </c>
      <c r="O79" s="319">
        <v>0</v>
      </c>
      <c r="P79" s="319">
        <v>0</v>
      </c>
      <c r="Q79" s="320">
        <v>0</v>
      </c>
    </row>
    <row r="80" spans="1:17" ht="14.25" customHeight="1">
      <c r="B80" s="319" t="s">
        <v>437</v>
      </c>
      <c r="C80" s="319">
        <v>0</v>
      </c>
      <c r="D80" s="319">
        <v>0</v>
      </c>
      <c r="E80" s="319">
        <v>0</v>
      </c>
      <c r="F80" s="319">
        <v>0</v>
      </c>
      <c r="G80" s="319">
        <v>0</v>
      </c>
      <c r="H80" s="319">
        <v>0</v>
      </c>
      <c r="I80" s="319">
        <v>0</v>
      </c>
      <c r="J80" s="319">
        <v>0</v>
      </c>
      <c r="K80" s="319">
        <v>0</v>
      </c>
      <c r="L80" s="319">
        <v>0</v>
      </c>
      <c r="M80" s="319">
        <v>0</v>
      </c>
      <c r="N80" s="319">
        <v>0</v>
      </c>
      <c r="O80" s="319">
        <v>0</v>
      </c>
      <c r="P80" s="319">
        <v>0</v>
      </c>
      <c r="Q80" s="320">
        <v>0</v>
      </c>
    </row>
    <row r="81" spans="2:17" ht="14.25" customHeight="1">
      <c r="B81" s="319" t="s">
        <v>438</v>
      </c>
      <c r="C81" s="319">
        <v>3954.6</v>
      </c>
      <c r="D81" s="319">
        <v>3883.75</v>
      </c>
      <c r="E81" s="319">
        <v>3978.65</v>
      </c>
      <c r="F81" s="319">
        <v>4581.8500000000004</v>
      </c>
      <c r="G81" s="319">
        <v>3491.8</v>
      </c>
      <c r="H81" s="319">
        <v>3954.6</v>
      </c>
      <c r="I81" s="319">
        <v>3820.05</v>
      </c>
      <c r="J81" s="319">
        <v>3530.8</v>
      </c>
      <c r="K81" s="319">
        <v>3895.4500000000003</v>
      </c>
      <c r="L81" s="319">
        <v>3512.6</v>
      </c>
      <c r="M81" s="319">
        <v>3713.4500000000003</v>
      </c>
      <c r="N81" s="319">
        <v>3090.75</v>
      </c>
      <c r="O81" s="319">
        <v>3181.75</v>
      </c>
      <c r="P81" s="319">
        <v>44635.499999999993</v>
      </c>
      <c r="Q81" s="320">
        <v>5.4318527552138507E-3</v>
      </c>
    </row>
    <row r="82" spans="2:17" ht="14.25" customHeight="1">
      <c r="B82" s="319" t="s">
        <v>419</v>
      </c>
      <c r="C82" s="319">
        <v>0</v>
      </c>
      <c r="D82" s="319">
        <v>0</v>
      </c>
      <c r="E82" s="319">
        <v>0</v>
      </c>
      <c r="F82" s="319">
        <v>0</v>
      </c>
      <c r="G82" s="319">
        <v>0</v>
      </c>
      <c r="H82" s="319">
        <v>0</v>
      </c>
      <c r="I82" s="319">
        <v>0</v>
      </c>
      <c r="J82" s="319">
        <v>0</v>
      </c>
      <c r="K82" s="319">
        <v>0</v>
      </c>
      <c r="L82" s="319">
        <v>0</v>
      </c>
      <c r="M82" s="319">
        <v>0</v>
      </c>
      <c r="N82" s="319">
        <v>0</v>
      </c>
      <c r="O82" s="319">
        <v>0</v>
      </c>
      <c r="P82" s="319">
        <v>0</v>
      </c>
      <c r="Q82" s="320">
        <v>0</v>
      </c>
    </row>
    <row r="83" spans="2:17" ht="14.25" customHeight="1">
      <c r="B83" s="319" t="s">
        <v>439</v>
      </c>
      <c r="C83" s="319">
        <v>0</v>
      </c>
      <c r="D83" s="319">
        <v>0</v>
      </c>
      <c r="E83" s="319">
        <v>0</v>
      </c>
      <c r="F83" s="319">
        <v>0</v>
      </c>
      <c r="G83" s="319">
        <v>0</v>
      </c>
      <c r="H83" s="319">
        <v>0</v>
      </c>
      <c r="I83" s="319">
        <v>0</v>
      </c>
      <c r="J83" s="319">
        <v>0</v>
      </c>
      <c r="K83" s="319">
        <v>0</v>
      </c>
      <c r="L83" s="319">
        <v>0</v>
      </c>
      <c r="M83" s="319">
        <v>0</v>
      </c>
      <c r="N83" s="319">
        <v>0</v>
      </c>
      <c r="O83" s="319">
        <v>0</v>
      </c>
      <c r="P83" s="319">
        <v>0</v>
      </c>
      <c r="Q83" s="320">
        <v>0</v>
      </c>
    </row>
    <row r="84" spans="2:17" ht="14.25" customHeight="1">
      <c r="B84" s="319" t="s">
        <v>440</v>
      </c>
      <c r="C84" s="319">
        <v>0</v>
      </c>
      <c r="D84" s="319">
        <v>0</v>
      </c>
      <c r="E84" s="319">
        <v>0</v>
      </c>
      <c r="F84" s="319">
        <v>0</v>
      </c>
      <c r="G84" s="319">
        <v>0</v>
      </c>
      <c r="H84" s="319">
        <v>0</v>
      </c>
      <c r="I84" s="319">
        <v>0</v>
      </c>
      <c r="J84" s="319">
        <v>0</v>
      </c>
      <c r="K84" s="319">
        <v>0</v>
      </c>
      <c r="L84" s="319">
        <v>0</v>
      </c>
      <c r="M84" s="319">
        <v>0</v>
      </c>
      <c r="N84" s="319">
        <v>0</v>
      </c>
      <c r="O84" s="319">
        <v>0</v>
      </c>
      <c r="P84" s="319">
        <v>0</v>
      </c>
      <c r="Q84" s="320">
        <v>0</v>
      </c>
    </row>
    <row r="85" spans="2:17" ht="14.25" customHeight="1">
      <c r="B85" s="319" t="s">
        <v>441</v>
      </c>
      <c r="C85" s="319">
        <v>1825.2</v>
      </c>
      <c r="D85" s="319">
        <v>1792.5</v>
      </c>
      <c r="E85" s="319">
        <v>1836.3</v>
      </c>
      <c r="F85" s="319">
        <v>2114.6999999999998</v>
      </c>
      <c r="G85" s="319">
        <v>1611.6</v>
      </c>
      <c r="H85" s="319">
        <v>1825.2</v>
      </c>
      <c r="I85" s="319">
        <v>1763.1</v>
      </c>
      <c r="J85" s="319">
        <v>1629.6</v>
      </c>
      <c r="K85" s="319">
        <v>1797.8999999999999</v>
      </c>
      <c r="L85" s="319">
        <v>1621.2</v>
      </c>
      <c r="M85" s="319">
        <v>1713.8999999999999</v>
      </c>
      <c r="N85" s="319">
        <v>1426.5</v>
      </c>
      <c r="O85" s="319">
        <v>1468.5</v>
      </c>
      <c r="P85" s="319">
        <v>20601.000000000004</v>
      </c>
      <c r="Q85" s="320">
        <v>2.5070089639448547E-3</v>
      </c>
    </row>
    <row r="86" spans="2:17" ht="14.25" customHeight="1">
      <c r="B86" s="319" t="s">
        <v>442</v>
      </c>
      <c r="C86" s="319">
        <v>0</v>
      </c>
      <c r="D86" s="319">
        <v>0</v>
      </c>
      <c r="E86" s="319">
        <v>0</v>
      </c>
      <c r="F86" s="319">
        <v>0</v>
      </c>
      <c r="G86" s="319">
        <v>0</v>
      </c>
      <c r="H86" s="319">
        <v>0</v>
      </c>
      <c r="I86" s="319">
        <v>0</v>
      </c>
      <c r="J86" s="319">
        <v>0</v>
      </c>
      <c r="K86" s="319">
        <v>0</v>
      </c>
      <c r="L86" s="319">
        <v>0</v>
      </c>
      <c r="M86" s="319">
        <v>0</v>
      </c>
      <c r="N86" s="319">
        <v>0</v>
      </c>
      <c r="O86" s="319">
        <v>0</v>
      </c>
      <c r="P86" s="319">
        <v>0</v>
      </c>
      <c r="Q86" s="320">
        <v>0</v>
      </c>
    </row>
    <row r="87" spans="2:17" ht="14.25" customHeight="1">
      <c r="B87" s="319" t="s">
        <v>443</v>
      </c>
      <c r="C87" s="319">
        <v>350</v>
      </c>
      <c r="D87" s="319">
        <v>350</v>
      </c>
      <c r="E87" s="319">
        <v>350</v>
      </c>
      <c r="F87" s="319">
        <v>350</v>
      </c>
      <c r="G87" s="319">
        <v>350</v>
      </c>
      <c r="H87" s="319">
        <v>350</v>
      </c>
      <c r="I87" s="319">
        <v>350</v>
      </c>
      <c r="J87" s="319">
        <v>350</v>
      </c>
      <c r="K87" s="319">
        <v>350</v>
      </c>
      <c r="L87" s="319">
        <v>350</v>
      </c>
      <c r="M87" s="319">
        <v>350</v>
      </c>
      <c r="N87" s="319">
        <v>350</v>
      </c>
      <c r="O87" s="319">
        <v>350</v>
      </c>
      <c r="P87" s="319">
        <v>4200</v>
      </c>
      <c r="Q87" s="320">
        <v>5.1111293862280414E-4</v>
      </c>
    </row>
    <row r="88" spans="2:17" ht="14.25" customHeight="1">
      <c r="B88" s="319" t="s">
        <v>444</v>
      </c>
      <c r="C88" s="319">
        <v>11559.6</v>
      </c>
      <c r="D88" s="319">
        <v>11352.5</v>
      </c>
      <c r="E88" s="319">
        <v>11629.9</v>
      </c>
      <c r="F88" s="319">
        <v>13393.099999999999</v>
      </c>
      <c r="G88" s="319">
        <v>10206.799999999999</v>
      </c>
      <c r="H88" s="319">
        <v>11559.6</v>
      </c>
      <c r="I88" s="319">
        <v>11166.3</v>
      </c>
      <c r="J88" s="319">
        <v>10320.799999999999</v>
      </c>
      <c r="K88" s="319">
        <v>11386.699999999999</v>
      </c>
      <c r="L88" s="319">
        <v>10267.6</v>
      </c>
      <c r="M88" s="319">
        <v>10854.699999999999</v>
      </c>
      <c r="N88" s="319">
        <v>9034.5</v>
      </c>
      <c r="O88" s="319">
        <v>9300.5</v>
      </c>
      <c r="P88" s="319">
        <v>130473</v>
      </c>
      <c r="Q88" s="320">
        <v>1.587772343831741E-2</v>
      </c>
    </row>
    <row r="89" spans="2:17" ht="14.25" customHeight="1">
      <c r="B89" s="319" t="s">
        <v>445</v>
      </c>
      <c r="C89" s="319">
        <v>0</v>
      </c>
      <c r="D89" s="319">
        <v>0</v>
      </c>
      <c r="E89" s="319">
        <v>0</v>
      </c>
      <c r="F89" s="319">
        <v>0</v>
      </c>
      <c r="G89" s="319">
        <v>0</v>
      </c>
      <c r="H89" s="319">
        <v>0</v>
      </c>
      <c r="I89" s="319">
        <v>0</v>
      </c>
      <c r="J89" s="319">
        <v>0</v>
      </c>
      <c r="K89" s="319">
        <v>0</v>
      </c>
      <c r="L89" s="319">
        <v>0</v>
      </c>
      <c r="M89" s="319">
        <v>0</v>
      </c>
      <c r="N89" s="319">
        <v>0</v>
      </c>
      <c r="O89" s="319">
        <v>0</v>
      </c>
      <c r="P89" s="319">
        <v>0</v>
      </c>
      <c r="Q89" s="320">
        <v>0</v>
      </c>
    </row>
    <row r="90" spans="2:17" ht="14.25" customHeight="1">
      <c r="B90" s="319" t="s">
        <v>446</v>
      </c>
      <c r="C90" s="319">
        <v>5595</v>
      </c>
      <c r="D90" s="319">
        <v>5915</v>
      </c>
      <c r="E90" s="319">
        <v>5995</v>
      </c>
      <c r="F90" s="319">
        <v>5995</v>
      </c>
      <c r="G90" s="319">
        <v>5795</v>
      </c>
      <c r="H90" s="319">
        <v>5595</v>
      </c>
      <c r="I90" s="319">
        <v>5595</v>
      </c>
      <c r="J90" s="319">
        <v>5595</v>
      </c>
      <c r="K90" s="319">
        <v>5845</v>
      </c>
      <c r="L90" s="319">
        <v>5595</v>
      </c>
      <c r="M90" s="319">
        <v>5795</v>
      </c>
      <c r="N90" s="319">
        <v>5795</v>
      </c>
      <c r="O90" s="319">
        <v>3995</v>
      </c>
      <c r="P90" s="319">
        <v>67510</v>
      </c>
      <c r="Q90" s="320">
        <v>8.2155320205775026E-3</v>
      </c>
    </row>
    <row r="91" spans="2:17" ht="14.25" customHeight="1">
      <c r="B91" s="319" t="s">
        <v>447</v>
      </c>
      <c r="C91" s="319">
        <v>11100.887797500001</v>
      </c>
      <c r="D91" s="319">
        <v>11548.91604375</v>
      </c>
      <c r="E91" s="319">
        <v>11949.482612250002</v>
      </c>
      <c r="F91" s="319">
        <v>13653.132030000001</v>
      </c>
      <c r="G91" s="319">
        <v>9456.2820744750006</v>
      </c>
      <c r="H91" s="319">
        <v>11100.887797500001</v>
      </c>
      <c r="I91" s="319">
        <v>9877.0887449999991</v>
      </c>
      <c r="J91" s="319">
        <v>8884.7093339999992</v>
      </c>
      <c r="K91" s="319">
        <v>10363.535749349998</v>
      </c>
      <c r="L91" s="319">
        <v>9173.894264999999</v>
      </c>
      <c r="M91" s="319">
        <v>10298.619513</v>
      </c>
      <c r="N91" s="319">
        <v>8479.9709100000018</v>
      </c>
      <c r="O91" s="319">
        <v>8473.9097650500007</v>
      </c>
      <c r="P91" s="319">
        <v>123260.42883937499</v>
      </c>
      <c r="Q91" s="320">
        <v>1.4999999999999998E-2</v>
      </c>
    </row>
    <row r="92" spans="2:17" ht="14.25" customHeight="1">
      <c r="B92" s="319" t="s">
        <v>448</v>
      </c>
      <c r="C92" s="319">
        <v>0</v>
      </c>
      <c r="D92" s="319">
        <v>0</v>
      </c>
      <c r="E92" s="319">
        <v>0</v>
      </c>
      <c r="F92" s="319">
        <v>0</v>
      </c>
      <c r="G92" s="319">
        <v>0</v>
      </c>
      <c r="H92" s="319">
        <v>0</v>
      </c>
      <c r="I92" s="319">
        <v>0</v>
      </c>
      <c r="J92" s="319">
        <v>0</v>
      </c>
      <c r="K92" s="319">
        <v>0</v>
      </c>
      <c r="L92" s="319">
        <v>0</v>
      </c>
      <c r="M92" s="319">
        <v>0</v>
      </c>
      <c r="N92" s="319">
        <v>0</v>
      </c>
      <c r="O92" s="319">
        <v>0</v>
      </c>
      <c r="P92" s="319">
        <v>0</v>
      </c>
      <c r="Q92" s="320">
        <v>0</v>
      </c>
    </row>
    <row r="93" spans="2:17" ht="14.25" customHeight="1">
      <c r="B93" s="319" t="s">
        <v>449</v>
      </c>
      <c r="C93" s="319">
        <v>0</v>
      </c>
      <c r="D93" s="319">
        <v>0</v>
      </c>
      <c r="E93" s="319">
        <v>0</v>
      </c>
      <c r="F93" s="319">
        <v>0</v>
      </c>
      <c r="G93" s="319">
        <v>0</v>
      </c>
      <c r="H93" s="319">
        <v>0</v>
      </c>
      <c r="I93" s="319">
        <v>0</v>
      </c>
      <c r="J93" s="319">
        <v>0</v>
      </c>
      <c r="K93" s="319">
        <v>0</v>
      </c>
      <c r="L93" s="319">
        <v>0</v>
      </c>
      <c r="M93" s="319">
        <v>0</v>
      </c>
      <c r="N93" s="319">
        <v>0</v>
      </c>
      <c r="O93" s="319">
        <v>0</v>
      </c>
      <c r="P93" s="319">
        <v>0</v>
      </c>
      <c r="Q93" s="320">
        <v>0</v>
      </c>
    </row>
    <row r="94" spans="2:17" ht="14.25" customHeight="1">
      <c r="B94" s="319" t="s">
        <v>450</v>
      </c>
      <c r="C94" s="319">
        <v>15828.432500000003</v>
      </c>
      <c r="D94" s="319">
        <v>13289.377500000001</v>
      </c>
      <c r="E94" s="319">
        <v>16355.025000000001</v>
      </c>
      <c r="F94" s="319">
        <v>18119.735000000001</v>
      </c>
      <c r="G94" s="319">
        <v>12685.584500000003</v>
      </c>
      <c r="H94" s="319">
        <v>15828.432500000003</v>
      </c>
      <c r="I94" s="319">
        <v>14565.665000000001</v>
      </c>
      <c r="J94" s="319">
        <v>13517.307500000003</v>
      </c>
      <c r="K94" s="319">
        <v>15665.37645</v>
      </c>
      <c r="L94" s="319">
        <v>12515.130000000001</v>
      </c>
      <c r="M94" s="319">
        <v>14287.796</v>
      </c>
      <c r="N94" s="319">
        <v>11069.095000000001</v>
      </c>
      <c r="O94" s="319">
        <v>11876.377100000002</v>
      </c>
      <c r="P94" s="319">
        <v>169774.90155000001</v>
      </c>
      <c r="Q94" s="320">
        <v>2.0660511627528043E-2</v>
      </c>
    </row>
    <row r="95" spans="2:17" ht="14.25" customHeight="1">
      <c r="B95" s="319" t="s">
        <v>451</v>
      </c>
      <c r="C95" s="319">
        <v>1032.4000000000001</v>
      </c>
      <c r="D95" s="319">
        <v>2345.2215000000001</v>
      </c>
      <c r="E95" s="319">
        <v>1384.6783000000003</v>
      </c>
      <c r="F95" s="319">
        <v>1808.91</v>
      </c>
      <c r="G95" s="319">
        <v>1198.59013</v>
      </c>
      <c r="H95" s="319">
        <v>1032.4000000000001</v>
      </c>
      <c r="I95" s="319">
        <v>725.7</v>
      </c>
      <c r="J95" s="319">
        <v>486.7482</v>
      </c>
      <c r="K95" s="319">
        <v>608.5</v>
      </c>
      <c r="L95" s="319">
        <v>1079.45</v>
      </c>
      <c r="M95" s="319">
        <v>1116.47</v>
      </c>
      <c r="N95" s="319">
        <v>1197.55</v>
      </c>
      <c r="O95" s="319">
        <v>870.61650000000009</v>
      </c>
      <c r="P95" s="319">
        <v>13854.834629999999</v>
      </c>
      <c r="Q95" s="320">
        <v>1.6860441052076885E-3</v>
      </c>
    </row>
    <row r="96" spans="2:17" ht="14.25" customHeight="1">
      <c r="B96" s="319" t="s">
        <v>452</v>
      </c>
      <c r="C96" s="319">
        <v>100</v>
      </c>
      <c r="D96" s="319">
        <v>100</v>
      </c>
      <c r="E96" s="319">
        <v>100</v>
      </c>
      <c r="F96" s="319">
        <v>100</v>
      </c>
      <c r="G96" s="319">
        <v>100</v>
      </c>
      <c r="H96" s="319">
        <v>100</v>
      </c>
      <c r="I96" s="319">
        <v>100</v>
      </c>
      <c r="J96" s="319">
        <v>100</v>
      </c>
      <c r="K96" s="319">
        <v>100</v>
      </c>
      <c r="L96" s="319">
        <v>100</v>
      </c>
      <c r="M96" s="319">
        <v>100</v>
      </c>
      <c r="N96" s="319">
        <v>100</v>
      </c>
      <c r="O96" s="319">
        <v>100</v>
      </c>
      <c r="P96" s="319">
        <v>1200</v>
      </c>
      <c r="Q96" s="320">
        <v>1.4603226817794406E-4</v>
      </c>
    </row>
    <row r="97" spans="1:17" ht="14.25" customHeight="1">
      <c r="B97" s="319" t="s">
        <v>453</v>
      </c>
      <c r="C97" s="319">
        <v>1521</v>
      </c>
      <c r="D97" s="319">
        <v>1493.75</v>
      </c>
      <c r="E97" s="319">
        <v>1530.25</v>
      </c>
      <c r="F97" s="319">
        <v>1762.25</v>
      </c>
      <c r="G97" s="319">
        <v>1343</v>
      </c>
      <c r="H97" s="319">
        <v>1521</v>
      </c>
      <c r="I97" s="319">
        <v>1469.25</v>
      </c>
      <c r="J97" s="319">
        <v>1358</v>
      </c>
      <c r="K97" s="319">
        <v>1498.25</v>
      </c>
      <c r="L97" s="319">
        <v>1351</v>
      </c>
      <c r="M97" s="319">
        <v>1428.25</v>
      </c>
      <c r="N97" s="319">
        <v>1188.75</v>
      </c>
      <c r="O97" s="319">
        <v>1223.75</v>
      </c>
      <c r="P97" s="319">
        <v>17167.5</v>
      </c>
      <c r="Q97" s="320">
        <v>2.0891741366207122E-3</v>
      </c>
    </row>
    <row r="98" spans="1:17" ht="14.25" customHeight="1">
      <c r="B98" s="324" t="s">
        <v>454</v>
      </c>
      <c r="C98" s="322">
        <v>67001.470297499996</v>
      </c>
      <c r="D98" s="322">
        <v>66025.515043749998</v>
      </c>
      <c r="E98" s="322">
        <v>69304.685912250003</v>
      </c>
      <c r="F98" s="322">
        <v>77605.277029999997</v>
      </c>
      <c r="G98" s="322">
        <v>59198.206704475</v>
      </c>
      <c r="H98" s="322">
        <v>67001.470297499996</v>
      </c>
      <c r="I98" s="322">
        <v>63224.953744999999</v>
      </c>
      <c r="J98" s="322">
        <v>58831.515034000004</v>
      </c>
      <c r="K98" s="322">
        <v>65494.912199350001</v>
      </c>
      <c r="L98" s="322">
        <v>58578.224264999997</v>
      </c>
      <c r="M98" s="322">
        <v>63180.385513000001</v>
      </c>
      <c r="N98" s="322">
        <v>53673.615910000008</v>
      </c>
      <c r="O98" s="322">
        <v>54012.903365050006</v>
      </c>
      <c r="P98" s="322">
        <v>756131.66501937516</v>
      </c>
      <c r="Q98" s="323">
        <v>8.0550567353850924E-2</v>
      </c>
    </row>
    <row r="99" spans="1:17" ht="14.25" customHeight="1">
      <c r="B99" s="318"/>
      <c r="C99" s="320">
        <v>9.0535286257810668E-2</v>
      </c>
      <c r="D99" s="320">
        <v>8.5755470202090678E-2</v>
      </c>
      <c r="E99" s="320">
        <v>8.6997096227248827E-2</v>
      </c>
      <c r="F99" s="320">
        <v>8.5260960847091435E-2</v>
      </c>
      <c r="G99" s="320">
        <v>9.390298360113418E-2</v>
      </c>
      <c r="H99" s="320">
        <v>9.0535286257810668E-2</v>
      </c>
      <c r="I99" s="320">
        <v>9.6017594926955371E-2</v>
      </c>
      <c r="J99" s="320">
        <v>9.932488417296377E-2</v>
      </c>
      <c r="K99" s="320">
        <v>9.4796187975891108E-2</v>
      </c>
      <c r="L99" s="320">
        <v>9.5779757057729717E-2</v>
      </c>
      <c r="M99" s="320">
        <v>9.2022603757591609E-2</v>
      </c>
      <c r="N99" s="320">
        <v>9.4941863267547458E-2</v>
      </c>
      <c r="O99" s="320">
        <v>9.561035849323439E-2</v>
      </c>
      <c r="P99" s="320">
        <v>9.2016351736620622E-2</v>
      </c>
      <c r="Q99" s="320"/>
    </row>
    <row r="100" spans="1:17" ht="14.25" customHeight="1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20"/>
    </row>
    <row r="101" spans="1:17" ht="14.25" customHeight="1">
      <c r="A101" s="305" t="s">
        <v>455</v>
      </c>
      <c r="C101" s="505">
        <v>578781.88801597455</v>
      </c>
      <c r="D101" s="505">
        <v>609489.88216767972</v>
      </c>
      <c r="E101" s="505">
        <v>633600.7512571282</v>
      </c>
      <c r="F101" s="505">
        <v>728469.6143377159</v>
      </c>
      <c r="G101" s="505">
        <v>482081.96491414693</v>
      </c>
      <c r="H101" s="505">
        <v>578781.88801597455</v>
      </c>
      <c r="I101" s="505">
        <v>503713.50527767645</v>
      </c>
      <c r="J101" s="505">
        <v>442546.32968299981</v>
      </c>
      <c r="K101" s="505">
        <v>531721.22464096721</v>
      </c>
      <c r="L101" s="505">
        <v>464192.3171716294</v>
      </c>
      <c r="M101" s="505">
        <v>531518.7446544345</v>
      </c>
      <c r="N101" s="505">
        <v>431221.59455475357</v>
      </c>
      <c r="O101" s="505">
        <v>428233.02718507778</v>
      </c>
      <c r="P101" s="505">
        <v>6365570.8438601838</v>
      </c>
      <c r="Q101" s="506">
        <v>0.77464895714690996</v>
      </c>
    </row>
    <row r="102" spans="1:17" ht="14.25" customHeight="1">
      <c r="A102" s="305" t="s">
        <v>456</v>
      </c>
      <c r="C102" s="320">
        <v>0.78207513476487933</v>
      </c>
      <c r="D102" s="320">
        <v>0.79161959424432904</v>
      </c>
      <c r="E102" s="320">
        <v>0.79534918600692339</v>
      </c>
      <c r="F102" s="320">
        <v>0.80033242123900694</v>
      </c>
      <c r="G102" s="320">
        <v>0.76470111791939877</v>
      </c>
      <c r="H102" s="320">
        <v>0.78207513476487933</v>
      </c>
      <c r="I102" s="320">
        <v>0.76497263254721792</v>
      </c>
      <c r="J102" s="320">
        <v>0.74714824038665584</v>
      </c>
      <c r="K102" s="320">
        <v>0.76960398096901939</v>
      </c>
      <c r="L102" s="320">
        <v>0.75898899163674205</v>
      </c>
      <c r="M102" s="320">
        <v>0.77416018328985114</v>
      </c>
      <c r="N102" s="320">
        <v>0.76277666361962826</v>
      </c>
      <c r="O102" s="320">
        <v>0.75803207561512953</v>
      </c>
      <c r="P102" s="320">
        <v>0.77464895714690996</v>
      </c>
      <c r="Q102" s="320"/>
    </row>
    <row r="103" spans="1:17" ht="14.25" customHeight="1"/>
    <row r="104" spans="1:17" ht="14.25" customHeight="1"/>
    <row r="105" spans="1:17" ht="14.25" customHeight="1">
      <c r="C105" s="321">
        <v>5102</v>
      </c>
      <c r="D105" s="321">
        <v>5297</v>
      </c>
      <c r="E105" s="321">
        <v>5787</v>
      </c>
      <c r="F105" s="321">
        <v>6457</v>
      </c>
      <c r="G105" s="321">
        <v>5343</v>
      </c>
      <c r="H105" s="321">
        <v>5102</v>
      </c>
      <c r="I105" s="321">
        <v>6056</v>
      </c>
      <c r="J105" s="321">
        <v>5525</v>
      </c>
      <c r="K105" s="321">
        <v>5511</v>
      </c>
      <c r="L105" s="321">
        <v>4524</v>
      </c>
      <c r="M105" s="321">
        <v>5895</v>
      </c>
      <c r="N105" s="321">
        <v>4739</v>
      </c>
      <c r="O105" s="321">
        <v>4683</v>
      </c>
      <c r="P105" s="321">
        <v>64919</v>
      </c>
    </row>
    <row r="106" spans="1:17" ht="14.25" customHeight="1">
      <c r="C106" s="325">
        <v>4.518623033072779</v>
      </c>
      <c r="D106" s="325">
        <v>4.3298872503901977</v>
      </c>
      <c r="E106" s="325">
        <v>3.6446961623041214</v>
      </c>
      <c r="F106" s="325">
        <v>3.6164934922723546</v>
      </c>
      <c r="G106" s="325">
        <v>4.1756198429184979</v>
      </c>
      <c r="H106" s="325">
        <v>4.518623033072779</v>
      </c>
      <c r="I106" s="325">
        <v>3.6840054195365806</v>
      </c>
      <c r="J106" s="325">
        <v>4.17267234655879</v>
      </c>
      <c r="K106" s="325">
        <v>4.2037220633521182</v>
      </c>
      <c r="L106" s="325">
        <v>4.9556584861670077</v>
      </c>
      <c r="M106" s="325">
        <v>3.9298918220752372</v>
      </c>
      <c r="N106" s="325">
        <v>4.348289058569824</v>
      </c>
      <c r="O106" s="325">
        <v>4.5469627539713455</v>
      </c>
      <c r="P106" s="325">
        <v>4.1399353503007124</v>
      </c>
    </row>
    <row r="107" spans="1:17" ht="14.25" customHeight="1"/>
    <row r="108" spans="1:17" ht="14.25" customHeight="1">
      <c r="C108" s="325">
        <v>8.2970031687026395</v>
      </c>
      <c r="D108" s="325">
        <v>7.8849071582594741</v>
      </c>
      <c r="E108" s="325">
        <v>7.5999785600116612</v>
      </c>
      <c r="F108" s="325">
        <v>7.7137843134273529</v>
      </c>
      <c r="G108" s="325">
        <v>7.2719110624188801</v>
      </c>
      <c r="H108" s="325">
        <v>8.2970031687026395</v>
      </c>
      <c r="I108" s="325">
        <v>6.7572318042443982</v>
      </c>
      <c r="J108" s="325">
        <v>7.1785285369630554</v>
      </c>
      <c r="K108" s="325">
        <v>7.6136209701906878</v>
      </c>
      <c r="L108" s="325">
        <v>8.6173432375119532</v>
      </c>
      <c r="M108" s="325">
        <v>6.9231662708601993</v>
      </c>
      <c r="N108" s="325">
        <v>7.4307406529116031</v>
      </c>
      <c r="O108" s="325">
        <v>7.7540746927083113</v>
      </c>
      <c r="P108" s="325">
        <v>7.5571994991048115</v>
      </c>
    </row>
    <row r="109" spans="1:17" ht="14.25" customHeight="1">
      <c r="C109" s="325">
        <v>12.815626201775419</v>
      </c>
      <c r="D109" s="325">
        <v>12.214794408649672</v>
      </c>
      <c r="E109" s="325">
        <v>11.244674722315782</v>
      </c>
      <c r="F109" s="325">
        <v>11.330277805699708</v>
      </c>
      <c r="G109" s="325">
        <v>11.447530905337377</v>
      </c>
      <c r="H109" s="325">
        <v>12.815626201775419</v>
      </c>
      <c r="I109" s="325">
        <v>10.441237223780979</v>
      </c>
      <c r="J109" s="325">
        <v>11.351200883521845</v>
      </c>
      <c r="K109" s="325">
        <v>11.817343033542805</v>
      </c>
      <c r="L109" s="325">
        <v>13.57300172367896</v>
      </c>
      <c r="M109" s="325">
        <v>10.853058092935436</v>
      </c>
      <c r="N109" s="325">
        <v>11.779029711481428</v>
      </c>
      <c r="O109" s="325">
        <v>12.301037446679658</v>
      </c>
      <c r="P109" s="325">
        <v>11.697134849405524</v>
      </c>
    </row>
    <row r="110" spans="1:17" ht="14.25" customHeight="1"/>
    <row r="111" spans="1:17" ht="14.25" customHeight="1"/>
    <row r="112" spans="1:1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spans="2:2" ht="14.25" customHeight="1"/>
    <row r="162" spans="2:2" ht="14.25" customHeight="1"/>
    <row r="163" spans="2:2" ht="14.25" customHeight="1"/>
    <row r="164" spans="2:2" ht="14.25" customHeight="1"/>
    <row r="165" spans="2:2" ht="14.25" customHeight="1"/>
    <row r="166" spans="2:2" ht="14.25" customHeight="1">
      <c r="B166" s="321"/>
    </row>
    <row r="167" spans="2:2" ht="14.25" customHeight="1"/>
    <row r="168" spans="2:2" ht="14.25" customHeight="1"/>
    <row r="169" spans="2:2" ht="14.25" customHeight="1"/>
    <row r="170" spans="2:2" ht="14.25" customHeight="1"/>
    <row r="171" spans="2:2" ht="14.25" customHeight="1"/>
    <row r="172" spans="2:2" ht="14.25" customHeight="1"/>
    <row r="173" spans="2:2" ht="14.25" customHeight="1"/>
    <row r="174" spans="2:2" ht="14.25" customHeight="1"/>
    <row r="175" spans="2:2" ht="14.25" customHeight="1"/>
    <row r="176" spans="2: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spans="2:2" ht="14.25" customHeight="1"/>
    <row r="290" spans="2:2" ht="14.25" customHeight="1"/>
    <row r="291" spans="2:2" ht="14.25" customHeight="1"/>
    <row r="292" spans="2:2" ht="14.25" customHeight="1"/>
    <row r="293" spans="2:2" ht="14.25" customHeight="1"/>
    <row r="294" spans="2:2" ht="14.25" customHeight="1"/>
    <row r="295" spans="2:2" ht="14.25" customHeight="1"/>
    <row r="296" spans="2:2" ht="14.25" customHeight="1"/>
    <row r="297" spans="2:2" ht="14.25" customHeight="1"/>
    <row r="298" spans="2:2" ht="14.25" customHeight="1"/>
    <row r="299" spans="2:2" ht="14.25" customHeight="1"/>
    <row r="300" spans="2:2" ht="14.25" customHeight="1"/>
    <row r="301" spans="2:2" ht="14.25" customHeight="1">
      <c r="B301" s="321"/>
    </row>
    <row r="302" spans="2:2" ht="14.25" customHeight="1"/>
    <row r="303" spans="2:2" ht="14.25" customHeight="1"/>
    <row r="304" spans="2:2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4140625" defaultRowHeight="15" customHeight="1"/>
  <cols>
    <col min="1" max="2" width="8.6640625" customWidth="1"/>
    <col min="3" max="3" width="21" customWidth="1"/>
    <col min="4" max="26" width="8.6640625" customWidth="1"/>
  </cols>
  <sheetData>
    <row r="1" spans="1:18" ht="14.25" customHeight="1">
      <c r="A1" s="321" t="s">
        <v>378</v>
      </c>
    </row>
    <row r="2" spans="1:18" ht="14.25" customHeight="1">
      <c r="A2" s="321" t="s">
        <v>457</v>
      </c>
    </row>
    <row r="3" spans="1:18" ht="14.25" customHeight="1">
      <c r="A3" s="321" t="s">
        <v>380</v>
      </c>
      <c r="B3" s="321">
        <v>2017</v>
      </c>
      <c r="E3" s="321">
        <v>0.79779701022816685</v>
      </c>
      <c r="F3" s="321">
        <v>0.78350380277996323</v>
      </c>
      <c r="G3" s="321">
        <v>0.8886469221835076</v>
      </c>
      <c r="H3" s="321">
        <v>0.9243377917650144</v>
      </c>
      <c r="I3" s="321">
        <v>0.72791327913279136</v>
      </c>
      <c r="J3" s="321">
        <v>0.79779701022816685</v>
      </c>
      <c r="K3" s="321">
        <v>0.79634146341463419</v>
      </c>
      <c r="L3" s="321">
        <v>0.71230002622606869</v>
      </c>
      <c r="M3" s="321">
        <v>0.78586414896407031</v>
      </c>
      <c r="N3" s="321">
        <v>0.73224932249322494</v>
      </c>
      <c r="O3" s="321">
        <v>0.74914765276685025</v>
      </c>
      <c r="P3" s="321">
        <v>0.64430894308943087</v>
      </c>
      <c r="Q3" s="321">
        <v>0.64188303173354311</v>
      </c>
    </row>
    <row r="4" spans="1:18" ht="14.25" customHeight="1">
      <c r="D4" s="321" t="s">
        <v>380</v>
      </c>
      <c r="E4" s="307">
        <v>42856</v>
      </c>
      <c r="F4" s="307">
        <v>42736</v>
      </c>
      <c r="G4" s="307">
        <v>42767</v>
      </c>
      <c r="H4" s="307">
        <v>42795</v>
      </c>
      <c r="I4" s="307">
        <v>42826</v>
      </c>
      <c r="J4" s="307">
        <v>42856</v>
      </c>
      <c r="K4" s="307">
        <v>42887</v>
      </c>
      <c r="L4" s="307">
        <v>42917</v>
      </c>
      <c r="M4" s="307">
        <v>42948</v>
      </c>
      <c r="N4" s="307">
        <v>42979</v>
      </c>
      <c r="O4" s="307">
        <v>43009</v>
      </c>
      <c r="P4" s="307">
        <v>43040</v>
      </c>
      <c r="Q4" s="307">
        <v>43070</v>
      </c>
      <c r="R4" s="321" t="s">
        <v>33</v>
      </c>
    </row>
    <row r="5" spans="1:18" ht="14.25" customHeight="1">
      <c r="A5" s="321" t="s">
        <v>458</v>
      </c>
    </row>
    <row r="6" spans="1:18" ht="14.25" customHeight="1">
      <c r="A6" s="321" t="s">
        <v>459</v>
      </c>
    </row>
    <row r="7" spans="1:18" ht="14.25" customHeight="1">
      <c r="A7" s="321" t="s">
        <v>460</v>
      </c>
      <c r="C7" s="321" t="s">
        <v>461</v>
      </c>
      <c r="D7" s="321">
        <v>0</v>
      </c>
      <c r="E7" s="321">
        <v>0</v>
      </c>
      <c r="F7" s="321">
        <v>0</v>
      </c>
      <c r="G7" s="321">
        <v>0</v>
      </c>
      <c r="H7" s="321">
        <v>0</v>
      </c>
      <c r="I7" s="321">
        <v>0</v>
      </c>
      <c r="J7" s="321">
        <v>0</v>
      </c>
      <c r="K7" s="321">
        <v>0</v>
      </c>
      <c r="L7" s="321">
        <v>0</v>
      </c>
      <c r="M7" s="321">
        <v>0</v>
      </c>
      <c r="N7" s="321">
        <v>0</v>
      </c>
      <c r="O7" s="321">
        <v>0</v>
      </c>
      <c r="P7" s="321">
        <v>0</v>
      </c>
      <c r="Q7" s="321">
        <v>0</v>
      </c>
    </row>
    <row r="8" spans="1:18" ht="14.25" customHeight="1">
      <c r="B8" s="321" t="s">
        <v>462</v>
      </c>
      <c r="C8" s="321" t="s">
        <v>463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  <c r="R8" s="321">
        <v>0</v>
      </c>
    </row>
    <row r="9" spans="1:18" ht="14.25" customHeight="1">
      <c r="B9" s="321" t="s">
        <v>464</v>
      </c>
      <c r="C9" s="321" t="s">
        <v>465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</row>
    <row r="10" spans="1:18" ht="14.25" customHeight="1">
      <c r="B10" s="321" t="s">
        <v>466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</row>
    <row r="11" spans="1:18" ht="14.25" customHeight="1">
      <c r="B11" s="321" t="s">
        <v>467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  <c r="R11" s="321">
        <v>0</v>
      </c>
    </row>
    <row r="12" spans="1:18" ht="14.25" customHeight="1">
      <c r="B12" s="321" t="s">
        <v>468</v>
      </c>
      <c r="C12" s="321" t="s">
        <v>469</v>
      </c>
    </row>
    <row r="13" spans="1:18" ht="14.25" customHeight="1"/>
    <row r="14" spans="1:18" ht="14.25" customHeight="1">
      <c r="A14" s="321" t="s">
        <v>470</v>
      </c>
      <c r="C14" s="321" t="s">
        <v>461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</row>
    <row r="15" spans="1:18" ht="14.25" customHeight="1">
      <c r="B15" s="321" t="s">
        <v>462</v>
      </c>
      <c r="C15" s="321" t="s">
        <v>463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1">
        <v>0</v>
      </c>
    </row>
    <row r="16" spans="1:18" ht="14.25" customHeight="1"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  <c r="R16" s="321">
        <v>0</v>
      </c>
    </row>
    <row r="17" spans="1:18" ht="14.25" customHeight="1">
      <c r="B17" s="321" t="s">
        <v>464</v>
      </c>
      <c r="C17" s="321" t="s">
        <v>465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</row>
    <row r="18" spans="1:18" ht="14.25" customHeight="1">
      <c r="B18" s="321" t="s">
        <v>466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</row>
    <row r="19" spans="1:18" ht="14.25" customHeight="1">
      <c r="B19" s="321" t="s">
        <v>467</v>
      </c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  <c r="R19" s="321">
        <v>0</v>
      </c>
    </row>
    <row r="20" spans="1:18" ht="14.25" customHeight="1"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  <c r="R20" s="321">
        <v>0</v>
      </c>
    </row>
    <row r="21" spans="1:18" ht="14.25" customHeight="1">
      <c r="B21" s="321" t="s">
        <v>468</v>
      </c>
      <c r="C21" s="321" t="s">
        <v>469</v>
      </c>
      <c r="R21" s="321">
        <v>0</v>
      </c>
    </row>
    <row r="22" spans="1:18" ht="14.25" customHeight="1"/>
    <row r="23" spans="1:18" ht="14.25" customHeight="1">
      <c r="A23" s="321" t="s">
        <v>470</v>
      </c>
      <c r="C23" s="321" t="s">
        <v>461</v>
      </c>
      <c r="D23" s="321">
        <v>45000</v>
      </c>
      <c r="E23" s="321">
        <v>23.27403846153846</v>
      </c>
      <c r="F23" s="321">
        <v>23.27403846153846</v>
      </c>
      <c r="G23" s="321">
        <v>23.27403846153846</v>
      </c>
      <c r="H23" s="321">
        <v>23.27403846153846</v>
      </c>
      <c r="I23" s="321">
        <v>23.27403846153846</v>
      </c>
      <c r="J23" s="321">
        <v>23.27403846153846</v>
      </c>
      <c r="K23" s="321">
        <v>23.27403846153846</v>
      </c>
      <c r="L23" s="321">
        <v>23.27403846153846</v>
      </c>
      <c r="M23" s="321">
        <v>23.27403846153846</v>
      </c>
      <c r="N23" s="321">
        <v>23.27403846153846</v>
      </c>
      <c r="O23" s="321">
        <v>23.27403846153846</v>
      </c>
      <c r="P23" s="321">
        <v>23.27403846153846</v>
      </c>
      <c r="Q23" s="321">
        <v>23.27403846153846</v>
      </c>
    </row>
    <row r="24" spans="1:18" ht="14.25" customHeight="1">
      <c r="B24" s="321" t="s">
        <v>462</v>
      </c>
      <c r="C24" s="321" t="s">
        <v>463</v>
      </c>
      <c r="D24" s="321">
        <v>0.99839999999999995</v>
      </c>
      <c r="E24" s="321">
        <v>169.86301369863014</v>
      </c>
      <c r="F24" s="321">
        <v>169.86301369863014</v>
      </c>
      <c r="G24" s="321">
        <v>153.42465753424656</v>
      </c>
      <c r="H24" s="321">
        <v>169.86301369863014</v>
      </c>
      <c r="I24" s="321">
        <v>164.38356164383561</v>
      </c>
      <c r="J24" s="321">
        <v>169.86301369863014</v>
      </c>
      <c r="K24" s="321">
        <v>164.38356164383561</v>
      </c>
      <c r="L24" s="321">
        <v>169.86301369863014</v>
      </c>
      <c r="M24" s="321">
        <v>169.86301369863014</v>
      </c>
      <c r="N24" s="321">
        <v>164.38356164383561</v>
      </c>
      <c r="O24" s="321">
        <v>169.86301369863014</v>
      </c>
      <c r="P24" s="321">
        <v>164.38356164383561</v>
      </c>
      <c r="Q24" s="321">
        <v>169.86301369863014</v>
      </c>
      <c r="R24" s="321">
        <v>1999.9999999999998</v>
      </c>
    </row>
    <row r="25" spans="1:18" ht="14.25" customHeight="1">
      <c r="D25" s="321">
        <v>21.634615384615383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  <c r="R25" s="321">
        <v>0</v>
      </c>
    </row>
    <row r="26" spans="1:18" ht="14.25" customHeight="1">
      <c r="B26" s="321" t="s">
        <v>464</v>
      </c>
      <c r="C26" s="321" t="s">
        <v>465</v>
      </c>
      <c r="D26" s="321">
        <v>0</v>
      </c>
      <c r="E26" s="321">
        <v>23.972259615384615</v>
      </c>
      <c r="F26" s="321">
        <v>23.27403846153846</v>
      </c>
      <c r="G26" s="321">
        <v>23.27403846153846</v>
      </c>
      <c r="H26" s="321">
        <v>23.27403846153846</v>
      </c>
      <c r="I26" s="321">
        <v>23.972259615384615</v>
      </c>
      <c r="J26" s="321">
        <v>23.972259615384615</v>
      </c>
      <c r="K26" s="321">
        <v>23.972259615384615</v>
      </c>
      <c r="L26" s="321">
        <v>23.972259615384615</v>
      </c>
      <c r="M26" s="321">
        <v>23.972259615384615</v>
      </c>
      <c r="N26" s="321">
        <v>23.972259615384615</v>
      </c>
      <c r="O26" s="321">
        <v>23.972259615384615</v>
      </c>
      <c r="P26" s="321">
        <v>23.972259615384615</v>
      </c>
      <c r="Q26" s="321">
        <v>23.972259615384615</v>
      </c>
      <c r="R26" s="321">
        <v>1999.9999999999998</v>
      </c>
    </row>
    <row r="27" spans="1:18" ht="14.25" customHeight="1">
      <c r="B27" s="321" t="s">
        <v>466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</row>
    <row r="28" spans="1:18" ht="14.25" customHeight="1">
      <c r="B28" s="321" t="s">
        <v>467</v>
      </c>
      <c r="D28" s="321">
        <v>0</v>
      </c>
      <c r="E28" s="321">
        <v>4072.0002634351949</v>
      </c>
      <c r="F28" s="321">
        <v>3953.398314014752</v>
      </c>
      <c r="G28" s="321">
        <v>3570.8113804004211</v>
      </c>
      <c r="H28" s="321">
        <v>3953.398314014752</v>
      </c>
      <c r="I28" s="321">
        <v>3940.6454162276077</v>
      </c>
      <c r="J28" s="321">
        <v>4072.0002634351949</v>
      </c>
      <c r="K28" s="321">
        <v>3940.6454162276077</v>
      </c>
      <c r="L28" s="321">
        <v>4072.0002634351949</v>
      </c>
      <c r="M28" s="321">
        <v>4072.0002634351949</v>
      </c>
      <c r="N28" s="321">
        <v>3940.6454162276077</v>
      </c>
      <c r="O28" s="321">
        <v>4072.0002634351949</v>
      </c>
      <c r="P28" s="321">
        <v>3940.6454162276077</v>
      </c>
      <c r="Q28" s="321">
        <v>4072.0002634351949</v>
      </c>
      <c r="R28" s="321">
        <v>47600.190990516334</v>
      </c>
    </row>
    <row r="29" spans="1:18" ht="14.25" customHeight="1"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  <c r="R29" s="321">
        <v>0</v>
      </c>
    </row>
    <row r="30" spans="1:18" ht="14.25" customHeight="1">
      <c r="B30" s="321" t="s">
        <v>468</v>
      </c>
      <c r="C30" s="321" t="s">
        <v>469</v>
      </c>
      <c r="R30" s="321">
        <v>47600.190990516334</v>
      </c>
    </row>
    <row r="31" spans="1:18" ht="14.25" customHeight="1"/>
    <row r="32" spans="1:18" ht="14.25" customHeight="1">
      <c r="A32" s="321" t="s">
        <v>471</v>
      </c>
      <c r="C32" s="321" t="s">
        <v>461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</row>
    <row r="33" spans="1:18" ht="14.25" customHeight="1">
      <c r="B33" s="321" t="s">
        <v>462</v>
      </c>
      <c r="C33" s="321" t="s">
        <v>463</v>
      </c>
      <c r="D33" s="321">
        <v>0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  <c r="R33" s="321">
        <v>0</v>
      </c>
    </row>
    <row r="34" spans="1:18" ht="14.25" customHeight="1"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</row>
    <row r="35" spans="1:18" ht="14.25" customHeight="1">
      <c r="B35" s="321" t="s">
        <v>464</v>
      </c>
      <c r="C35" s="321" t="s">
        <v>465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  <c r="R35" s="321">
        <v>0</v>
      </c>
    </row>
    <row r="36" spans="1:18" ht="14.25" customHeight="1">
      <c r="B36" s="321" t="s">
        <v>466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</row>
    <row r="37" spans="1:18" ht="14.25" customHeight="1">
      <c r="B37" s="321" t="s">
        <v>467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  <c r="R37" s="321">
        <v>0</v>
      </c>
    </row>
    <row r="38" spans="1:18" ht="14.25" customHeight="1"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  <c r="R38" s="321">
        <v>0</v>
      </c>
    </row>
    <row r="39" spans="1:18" ht="14.25" customHeight="1">
      <c r="B39" s="321" t="s">
        <v>468</v>
      </c>
      <c r="C39" s="321" t="s">
        <v>469</v>
      </c>
      <c r="R39" s="321">
        <v>0</v>
      </c>
    </row>
    <row r="40" spans="1:18" ht="14.25" customHeight="1"/>
    <row r="41" spans="1:18" ht="14.25" customHeight="1">
      <c r="A41" s="321" t="s">
        <v>472</v>
      </c>
      <c r="C41" s="321" t="s">
        <v>461</v>
      </c>
      <c r="D41" s="321">
        <v>0</v>
      </c>
      <c r="E41" s="321">
        <v>0</v>
      </c>
      <c r="F41" s="321">
        <v>0</v>
      </c>
      <c r="G41" s="321">
        <v>0</v>
      </c>
      <c r="H41" s="321">
        <v>0</v>
      </c>
      <c r="I41" s="321">
        <v>0</v>
      </c>
      <c r="J41" s="321">
        <v>0</v>
      </c>
      <c r="K41" s="321">
        <v>0</v>
      </c>
      <c r="L41" s="321">
        <v>0</v>
      </c>
      <c r="M41" s="321">
        <v>0</v>
      </c>
      <c r="N41" s="321">
        <v>0</v>
      </c>
      <c r="O41" s="321">
        <v>0</v>
      </c>
      <c r="P41" s="321">
        <v>0</v>
      </c>
      <c r="Q41" s="321">
        <v>0</v>
      </c>
    </row>
    <row r="42" spans="1:18" ht="14.25" customHeight="1">
      <c r="B42" s="321" t="s">
        <v>462</v>
      </c>
      <c r="C42" s="321" t="s">
        <v>463</v>
      </c>
      <c r="D42" s="321">
        <v>0</v>
      </c>
      <c r="E42" s="321">
        <v>0</v>
      </c>
      <c r="F42" s="321">
        <v>0</v>
      </c>
      <c r="G42" s="321">
        <v>0</v>
      </c>
      <c r="H42" s="321">
        <v>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  <c r="R42" s="321">
        <v>0</v>
      </c>
    </row>
    <row r="43" spans="1:18" ht="14.25" customHeight="1"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1">
        <v>0</v>
      </c>
      <c r="P43" s="321">
        <v>0</v>
      </c>
      <c r="Q43" s="321">
        <v>0</v>
      </c>
      <c r="R43" s="321">
        <v>0</v>
      </c>
    </row>
    <row r="44" spans="1:18" ht="14.25" customHeight="1">
      <c r="B44" s="321" t="s">
        <v>464</v>
      </c>
      <c r="C44" s="321" t="s">
        <v>465</v>
      </c>
      <c r="D44" s="321">
        <v>0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1">
        <v>0</v>
      </c>
      <c r="P44" s="321">
        <v>0</v>
      </c>
      <c r="Q44" s="321">
        <v>0</v>
      </c>
      <c r="R44" s="321">
        <v>0</v>
      </c>
    </row>
    <row r="45" spans="1:18" ht="14.25" customHeight="1">
      <c r="B45" s="321" t="s">
        <v>466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</row>
    <row r="46" spans="1:18" ht="14.25" customHeight="1">
      <c r="B46" s="321" t="s">
        <v>467</v>
      </c>
      <c r="D46" s="321">
        <v>0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</row>
    <row r="47" spans="1:18" ht="14.25" customHeight="1"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</row>
    <row r="48" spans="1:18" ht="14.25" customHeight="1">
      <c r="B48" s="321" t="s">
        <v>468</v>
      </c>
      <c r="C48" s="321" t="s">
        <v>469</v>
      </c>
      <c r="R48" s="321">
        <v>0</v>
      </c>
    </row>
    <row r="49" spans="1:18" ht="14.25" customHeight="1"/>
    <row r="50" spans="1:18" ht="14.25" customHeight="1">
      <c r="A50" s="321" t="s">
        <v>472</v>
      </c>
      <c r="C50" s="321" t="s">
        <v>461</v>
      </c>
      <c r="D50" s="321">
        <v>0</v>
      </c>
      <c r="E50" s="321">
        <v>0</v>
      </c>
      <c r="F50" s="321">
        <v>0</v>
      </c>
      <c r="G50" s="321">
        <v>0</v>
      </c>
      <c r="H50" s="321">
        <v>0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</row>
    <row r="51" spans="1:18" ht="14.25" customHeight="1">
      <c r="B51" s="321" t="s">
        <v>462</v>
      </c>
      <c r="C51" s="321" t="s">
        <v>463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</row>
    <row r="52" spans="1:18" ht="14.25" customHeight="1">
      <c r="D52" s="321">
        <v>0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1">
        <v>0</v>
      </c>
      <c r="P52" s="321">
        <v>0</v>
      </c>
      <c r="Q52" s="321">
        <v>0</v>
      </c>
      <c r="R52" s="321">
        <v>0</v>
      </c>
    </row>
    <row r="53" spans="1:18" ht="14.25" customHeight="1">
      <c r="B53" s="321" t="s">
        <v>464</v>
      </c>
      <c r="C53" s="321" t="s">
        <v>465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v>0</v>
      </c>
      <c r="P53" s="321">
        <v>0</v>
      </c>
      <c r="Q53" s="321">
        <v>0</v>
      </c>
      <c r="R53" s="321">
        <v>0</v>
      </c>
    </row>
    <row r="54" spans="1:18" ht="14.25" customHeight="1">
      <c r="B54" s="321" t="s">
        <v>466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1">
        <v>0</v>
      </c>
      <c r="P54" s="321">
        <v>0</v>
      </c>
      <c r="Q54" s="321">
        <v>0</v>
      </c>
    </row>
    <row r="55" spans="1:18" ht="14.25" customHeight="1">
      <c r="B55" s="321" t="s">
        <v>467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1">
        <v>0</v>
      </c>
      <c r="P55" s="321">
        <v>0</v>
      </c>
      <c r="Q55" s="321">
        <v>0</v>
      </c>
      <c r="R55" s="321">
        <v>0</v>
      </c>
    </row>
    <row r="56" spans="1:18" ht="14.25" customHeight="1"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v>0</v>
      </c>
      <c r="P56" s="321">
        <v>0</v>
      </c>
      <c r="Q56" s="321">
        <v>0</v>
      </c>
      <c r="R56" s="321">
        <v>0</v>
      </c>
    </row>
    <row r="57" spans="1:18" ht="14.25" customHeight="1">
      <c r="B57" s="321" t="s">
        <v>468</v>
      </c>
      <c r="C57" s="321" t="s">
        <v>469</v>
      </c>
      <c r="R57" s="321">
        <v>0</v>
      </c>
    </row>
    <row r="58" spans="1:18" ht="14.25" customHeight="1"/>
    <row r="59" spans="1:18" ht="14.25" customHeight="1">
      <c r="A59" s="321" t="s">
        <v>473</v>
      </c>
      <c r="C59" s="321" t="s">
        <v>474</v>
      </c>
      <c r="D59" s="321" t="s">
        <v>37</v>
      </c>
      <c r="E59" s="321">
        <v>12.25</v>
      </c>
      <c r="F59" s="321">
        <v>12.25</v>
      </c>
      <c r="G59" s="321">
        <v>12.25</v>
      </c>
      <c r="H59" s="321">
        <v>12.25</v>
      </c>
      <c r="I59" s="321">
        <v>12.25</v>
      </c>
      <c r="J59" s="321">
        <v>12.25</v>
      </c>
      <c r="K59" s="321">
        <v>12.25</v>
      </c>
      <c r="L59" s="321">
        <v>12.25</v>
      </c>
      <c r="M59" s="321">
        <v>12.25</v>
      </c>
      <c r="N59" s="321">
        <v>12.25</v>
      </c>
      <c r="O59" s="321">
        <v>12.25</v>
      </c>
      <c r="P59" s="321">
        <v>12.25</v>
      </c>
      <c r="Q59" s="321">
        <v>12.25</v>
      </c>
    </row>
    <row r="60" spans="1:18" ht="14.25" customHeight="1">
      <c r="B60" s="321" t="s">
        <v>475</v>
      </c>
      <c r="C60" s="321" t="s">
        <v>476</v>
      </c>
      <c r="D60" s="321" t="s">
        <v>477</v>
      </c>
      <c r="E60" s="321">
        <v>80</v>
      </c>
      <c r="F60" s="321">
        <v>80</v>
      </c>
      <c r="G60" s="321">
        <v>80</v>
      </c>
      <c r="H60" s="321">
        <v>80</v>
      </c>
      <c r="I60" s="321">
        <v>80</v>
      </c>
      <c r="J60" s="321">
        <v>80</v>
      </c>
      <c r="K60" s="321">
        <v>80</v>
      </c>
      <c r="L60" s="321">
        <v>80</v>
      </c>
      <c r="M60" s="321">
        <v>80</v>
      </c>
      <c r="N60" s="321">
        <v>80</v>
      </c>
      <c r="O60" s="321">
        <v>80</v>
      </c>
      <c r="P60" s="321">
        <v>80</v>
      </c>
      <c r="Q60" s="321">
        <v>80</v>
      </c>
    </row>
    <row r="61" spans="1:18" ht="14.25" customHeight="1">
      <c r="C61" s="321" t="s">
        <v>478</v>
      </c>
      <c r="D61" s="321" t="s">
        <v>479</v>
      </c>
      <c r="E61" s="321">
        <v>354.28571428571428</v>
      </c>
      <c r="F61" s="321">
        <v>354.28571428571428</v>
      </c>
      <c r="G61" s="321">
        <v>320</v>
      </c>
      <c r="H61" s="321">
        <v>354.28571428571428</v>
      </c>
      <c r="I61" s="321">
        <v>342.85714285714289</v>
      </c>
      <c r="J61" s="321">
        <v>354.28571428571428</v>
      </c>
      <c r="K61" s="321">
        <v>342.85714285714289</v>
      </c>
      <c r="L61" s="321">
        <v>354.28571428571428</v>
      </c>
      <c r="M61" s="321">
        <v>354.28571428571428</v>
      </c>
      <c r="N61" s="321">
        <v>342.85714285714289</v>
      </c>
      <c r="O61" s="321">
        <v>354.28571428571428</v>
      </c>
      <c r="P61" s="321">
        <v>342.85714285714289</v>
      </c>
      <c r="Q61" s="321">
        <v>354.28571428571428</v>
      </c>
      <c r="R61" s="321">
        <v>4171.4285714285716</v>
      </c>
    </row>
    <row r="62" spans="1:18" ht="14.25" customHeight="1">
      <c r="C62" s="321" t="s">
        <v>480</v>
      </c>
      <c r="D62" s="321" t="s">
        <v>479</v>
      </c>
      <c r="E62" s="321">
        <v>4340</v>
      </c>
      <c r="F62" s="321">
        <v>4340</v>
      </c>
      <c r="G62" s="321">
        <v>3920</v>
      </c>
      <c r="H62" s="321">
        <v>4340</v>
      </c>
      <c r="I62" s="321">
        <v>4200</v>
      </c>
      <c r="J62" s="321">
        <v>4340</v>
      </c>
      <c r="K62" s="321">
        <v>4200</v>
      </c>
      <c r="L62" s="321">
        <v>4340</v>
      </c>
      <c r="M62" s="321">
        <v>4340</v>
      </c>
      <c r="N62" s="321">
        <v>4200</v>
      </c>
      <c r="O62" s="321">
        <v>4340</v>
      </c>
      <c r="P62" s="321">
        <v>4200</v>
      </c>
      <c r="Q62" s="321">
        <v>4340</v>
      </c>
      <c r="R62" s="321">
        <v>51100</v>
      </c>
    </row>
    <row r="63" spans="1:18" ht="14.25" customHeight="1">
      <c r="B63" s="321" t="s">
        <v>481</v>
      </c>
      <c r="E63" s="321">
        <v>7.5999999999999998E-2</v>
      </c>
      <c r="F63" s="321">
        <v>7.5999999999999998E-2</v>
      </c>
      <c r="G63" s="321">
        <v>7.5999999999999998E-2</v>
      </c>
      <c r="H63" s="321">
        <v>7.5999999999999998E-2</v>
      </c>
      <c r="I63" s="321">
        <v>7.5999999999999998E-2</v>
      </c>
      <c r="J63" s="321">
        <v>7.5999999999999998E-2</v>
      </c>
      <c r="K63" s="321">
        <v>7.5999999999999998E-2</v>
      </c>
      <c r="L63" s="321">
        <v>7.5999999999999998E-2</v>
      </c>
      <c r="M63" s="321">
        <v>7.5999999999999998E-2</v>
      </c>
      <c r="N63" s="321">
        <v>7.5999999999999998E-2</v>
      </c>
      <c r="O63" s="321">
        <v>7.5999999999999998E-2</v>
      </c>
      <c r="P63" s="321">
        <v>7.5999999999999998E-2</v>
      </c>
      <c r="Q63" s="321">
        <v>7.5999999999999998E-2</v>
      </c>
    </row>
    <row r="64" spans="1:18" ht="14.25" customHeight="1">
      <c r="B64" s="321" t="s">
        <v>482</v>
      </c>
      <c r="E64" s="321">
        <v>329.84</v>
      </c>
      <c r="F64" s="321">
        <v>329.84</v>
      </c>
      <c r="G64" s="321">
        <v>297.92</v>
      </c>
      <c r="H64" s="321">
        <v>329.84</v>
      </c>
      <c r="I64" s="321">
        <v>319.20000000000005</v>
      </c>
      <c r="J64" s="321">
        <v>329.84</v>
      </c>
      <c r="K64" s="321">
        <v>319.20000000000005</v>
      </c>
      <c r="L64" s="321">
        <v>329.84</v>
      </c>
      <c r="M64" s="321">
        <v>329.84</v>
      </c>
      <c r="N64" s="321">
        <v>319.20000000000005</v>
      </c>
      <c r="O64" s="321">
        <v>329.84</v>
      </c>
      <c r="P64" s="321">
        <v>319.20000000000005</v>
      </c>
      <c r="Q64" s="321">
        <v>329.84</v>
      </c>
    </row>
    <row r="65" spans="1:18" ht="14.25" customHeight="1"/>
    <row r="66" spans="1:18" ht="14.25" customHeight="1">
      <c r="A66" s="321" t="s">
        <v>483</v>
      </c>
      <c r="C66" s="321" t="s">
        <v>474</v>
      </c>
      <c r="D66" s="321" t="s">
        <v>37</v>
      </c>
      <c r="E66" s="321">
        <v>9.4</v>
      </c>
      <c r="F66" s="321">
        <v>9.4</v>
      </c>
      <c r="G66" s="321">
        <v>9.4</v>
      </c>
      <c r="H66" s="321">
        <v>9.4</v>
      </c>
      <c r="I66" s="321">
        <v>9.4</v>
      </c>
      <c r="J66" s="321">
        <v>9.4</v>
      </c>
      <c r="K66" s="321">
        <v>9.4</v>
      </c>
      <c r="L66" s="321">
        <v>9.4</v>
      </c>
      <c r="M66" s="321">
        <v>9.4</v>
      </c>
      <c r="N66" s="321">
        <v>9.4</v>
      </c>
      <c r="O66" s="321">
        <v>9.4</v>
      </c>
      <c r="P66" s="321">
        <v>9.4</v>
      </c>
      <c r="Q66" s="321">
        <v>9.4</v>
      </c>
    </row>
    <row r="67" spans="1:18" ht="14.25" customHeight="1">
      <c r="C67" s="321" t="s">
        <v>484</v>
      </c>
      <c r="D67" s="321" t="s">
        <v>477</v>
      </c>
      <c r="E67" s="321">
        <v>27.142857142857142</v>
      </c>
      <c r="F67" s="321">
        <v>27.142857142857142</v>
      </c>
      <c r="G67" s="321">
        <v>28.571428571428573</v>
      </c>
      <c r="H67" s="321">
        <v>28.571428571428573</v>
      </c>
      <c r="I67" s="321">
        <v>27.142857142857142</v>
      </c>
      <c r="J67" s="321">
        <v>27.142857142857142</v>
      </c>
      <c r="K67" s="321">
        <v>27.142857142857142</v>
      </c>
      <c r="L67" s="321">
        <v>27.142857142857142</v>
      </c>
      <c r="M67" s="321">
        <v>27.142857142857142</v>
      </c>
      <c r="N67" s="321">
        <v>27.142857142857142</v>
      </c>
      <c r="O67" s="321">
        <v>27.142857142857142</v>
      </c>
      <c r="P67" s="321">
        <v>20.714285714285715</v>
      </c>
      <c r="Q67" s="321">
        <v>20.714285714285715</v>
      </c>
    </row>
    <row r="68" spans="1:18" ht="14.25" customHeight="1">
      <c r="C68" s="321" t="s">
        <v>478</v>
      </c>
      <c r="D68" s="321" t="s">
        <v>479</v>
      </c>
      <c r="E68" s="321">
        <v>841.42857142857144</v>
      </c>
      <c r="F68" s="321">
        <v>841.42857142857144</v>
      </c>
      <c r="G68" s="321">
        <v>800</v>
      </c>
      <c r="H68" s="321">
        <v>885.71428571428578</v>
      </c>
      <c r="I68" s="321">
        <v>814.28571428571422</v>
      </c>
      <c r="J68" s="321">
        <v>841.42857142857144</v>
      </c>
      <c r="K68" s="321">
        <v>814.28571428571422</v>
      </c>
      <c r="L68" s="321">
        <v>841.42857142857144</v>
      </c>
      <c r="M68" s="321">
        <v>841.42857142857144</v>
      </c>
      <c r="N68" s="321">
        <v>814.28571428571422</v>
      </c>
      <c r="O68" s="321">
        <v>841.42857142857144</v>
      </c>
      <c r="P68" s="321">
        <v>621.42857142857144</v>
      </c>
      <c r="Q68" s="321">
        <v>642.14285714285722</v>
      </c>
      <c r="R68" s="321">
        <v>9599.2857142857119</v>
      </c>
    </row>
    <row r="69" spans="1:18" ht="14.25" customHeight="1">
      <c r="C69" s="321" t="s">
        <v>480</v>
      </c>
      <c r="D69" s="321" t="s">
        <v>479</v>
      </c>
      <c r="E69" s="321">
        <v>7909.4285714285716</v>
      </c>
      <c r="F69" s="321">
        <v>7909.4285714285716</v>
      </c>
      <c r="G69" s="321">
        <v>7520</v>
      </c>
      <c r="H69" s="321">
        <v>8325.7142857142862</v>
      </c>
      <c r="I69" s="321">
        <v>7654.2857142857138</v>
      </c>
      <c r="J69" s="321">
        <v>7909.4285714285716</v>
      </c>
      <c r="K69" s="321">
        <v>7654.2857142857138</v>
      </c>
      <c r="L69" s="321">
        <v>7909.4285714285716</v>
      </c>
      <c r="M69" s="321">
        <v>7909.4285714285716</v>
      </c>
      <c r="N69" s="321">
        <v>7654.2857142857138</v>
      </c>
      <c r="O69" s="321">
        <v>7909.4285714285716</v>
      </c>
      <c r="P69" s="321">
        <v>5841.4285714285716</v>
      </c>
      <c r="Q69" s="321">
        <v>6036.1428571428578</v>
      </c>
      <c r="R69" s="321">
        <v>90233.285714285696</v>
      </c>
    </row>
    <row r="70" spans="1:18" ht="14.25" customHeight="1">
      <c r="B70" s="321" t="s">
        <v>481</v>
      </c>
      <c r="E70" s="321">
        <v>0</v>
      </c>
      <c r="F70" s="321">
        <v>0</v>
      </c>
      <c r="G70" s="321">
        <v>0</v>
      </c>
      <c r="H70" s="321">
        <v>0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1">
        <v>0</v>
      </c>
      <c r="P70" s="321">
        <v>0</v>
      </c>
      <c r="Q70" s="321">
        <v>0</v>
      </c>
    </row>
    <row r="71" spans="1:18" ht="14.25" customHeight="1">
      <c r="B71" s="321" t="s">
        <v>482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v>0</v>
      </c>
      <c r="P71" s="321">
        <v>0</v>
      </c>
      <c r="Q71" s="321">
        <v>0</v>
      </c>
    </row>
    <row r="72" spans="1:18" ht="14.25" customHeight="1"/>
    <row r="73" spans="1:18" ht="14.25" customHeight="1">
      <c r="A73" s="321" t="s">
        <v>485</v>
      </c>
      <c r="C73" s="321" t="s">
        <v>461</v>
      </c>
      <c r="D73" s="321">
        <v>38000</v>
      </c>
      <c r="E73" s="321">
        <v>22.115384615384617</v>
      </c>
      <c r="F73" s="321">
        <v>22.115384615384617</v>
      </c>
      <c r="G73" s="321">
        <v>22.115384615384617</v>
      </c>
      <c r="H73" s="321">
        <v>22.115384615384617</v>
      </c>
      <c r="I73" s="321">
        <v>22.115384615384617</v>
      </c>
      <c r="J73" s="321">
        <v>22.115384615384617</v>
      </c>
      <c r="K73" s="321">
        <v>22.115384615384617</v>
      </c>
      <c r="L73" s="321">
        <v>22.115384615384617</v>
      </c>
      <c r="M73" s="321">
        <v>22.115384615384617</v>
      </c>
      <c r="N73" s="321">
        <v>22.115384615384617</v>
      </c>
      <c r="O73" s="321">
        <v>22.115384615384617</v>
      </c>
      <c r="P73" s="321">
        <v>22.115384615384617</v>
      </c>
      <c r="Q73" s="321">
        <v>22.115384615384617</v>
      </c>
    </row>
    <row r="74" spans="1:18" ht="14.25" customHeight="1">
      <c r="B74" s="321" t="s">
        <v>462</v>
      </c>
      <c r="C74" s="321" t="s">
        <v>463</v>
      </c>
      <c r="D74" s="321">
        <v>0.99839999999999995</v>
      </c>
      <c r="E74" s="321">
        <v>169.86301369863014</v>
      </c>
      <c r="F74" s="321">
        <v>169.86301369863014</v>
      </c>
      <c r="G74" s="321">
        <v>153.42465753424656</v>
      </c>
      <c r="H74" s="321">
        <v>169.86301369863014</v>
      </c>
      <c r="I74" s="321">
        <v>164.38356164383561</v>
      </c>
      <c r="J74" s="321">
        <v>169.86301369863014</v>
      </c>
      <c r="K74" s="321">
        <v>164.38356164383561</v>
      </c>
      <c r="L74" s="321">
        <v>169.86301369863014</v>
      </c>
      <c r="M74" s="321">
        <v>169.86301369863014</v>
      </c>
      <c r="N74" s="321">
        <v>164.38356164383561</v>
      </c>
      <c r="O74" s="321">
        <v>169.86301369863014</v>
      </c>
      <c r="P74" s="321">
        <v>164.38356164383561</v>
      </c>
      <c r="Q74" s="321">
        <v>169.86301369863014</v>
      </c>
      <c r="R74" s="321">
        <v>1999.9999999999998</v>
      </c>
    </row>
    <row r="75" spans="1:18" ht="14.25" customHeight="1">
      <c r="B75" s="321" t="s">
        <v>464</v>
      </c>
      <c r="C75" s="321" t="s">
        <v>465</v>
      </c>
      <c r="D75" s="321">
        <v>3</v>
      </c>
      <c r="E75" s="321">
        <v>22.115384615384617</v>
      </c>
      <c r="F75" s="321">
        <v>22.115384615384617</v>
      </c>
      <c r="G75" s="321">
        <v>22.115384615384617</v>
      </c>
      <c r="H75" s="321">
        <v>22.115384615384617</v>
      </c>
      <c r="I75" s="321">
        <v>22.115384615384617</v>
      </c>
      <c r="J75" s="321">
        <v>22.115384615384617</v>
      </c>
      <c r="K75" s="321">
        <v>22.115384615384617</v>
      </c>
      <c r="L75" s="321">
        <v>22.115384615384617</v>
      </c>
      <c r="M75" s="321">
        <v>22.778846153846157</v>
      </c>
      <c r="N75" s="321">
        <v>22.778846153846157</v>
      </c>
      <c r="O75" s="321">
        <v>22.778846153846157</v>
      </c>
      <c r="P75" s="321">
        <v>22.778846153846157</v>
      </c>
      <c r="Q75" s="321">
        <v>22.778846153846157</v>
      </c>
    </row>
    <row r="76" spans="1:18" ht="14.25" customHeight="1">
      <c r="B76" s="321" t="s">
        <v>466</v>
      </c>
      <c r="E76" s="321">
        <v>0</v>
      </c>
      <c r="F76" s="321">
        <v>0</v>
      </c>
      <c r="G76" s="321">
        <v>0</v>
      </c>
      <c r="H76" s="321">
        <v>0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1">
        <v>0</v>
      </c>
      <c r="P76" s="321">
        <v>0</v>
      </c>
      <c r="Q76" s="321">
        <v>0</v>
      </c>
    </row>
    <row r="77" spans="1:18" ht="14.25" customHeight="1">
      <c r="B77" s="321" t="s">
        <v>467</v>
      </c>
      <c r="D77" s="321">
        <v>0</v>
      </c>
      <c r="E77" s="321">
        <v>3756.5858798735512</v>
      </c>
      <c r="F77" s="321">
        <v>3756.5858798735512</v>
      </c>
      <c r="G77" s="321">
        <v>3393.0453108535298</v>
      </c>
      <c r="H77" s="321">
        <v>3756.5858798735512</v>
      </c>
      <c r="I77" s="321">
        <v>3635.4056902002108</v>
      </c>
      <c r="J77" s="321">
        <v>3756.5858798735512</v>
      </c>
      <c r="K77" s="321">
        <v>3635.4056902002108</v>
      </c>
      <c r="L77" s="321">
        <v>3756.5858798735512</v>
      </c>
      <c r="M77" s="321">
        <v>3869.2834562697581</v>
      </c>
      <c r="N77" s="321">
        <v>3744.4678609062175</v>
      </c>
      <c r="O77" s="321">
        <v>3869.2834562697581</v>
      </c>
      <c r="P77" s="321">
        <v>3744.4678609062175</v>
      </c>
      <c r="Q77" s="321">
        <v>3869.2834562697581</v>
      </c>
      <c r="R77" s="321">
        <v>44786.98630136987</v>
      </c>
    </row>
    <row r="78" spans="1:18" ht="14.25" customHeight="1">
      <c r="B78" s="321" t="s">
        <v>468</v>
      </c>
      <c r="C78" s="321" t="s">
        <v>469</v>
      </c>
    </row>
    <row r="79" spans="1:18" ht="14.25" customHeight="1"/>
    <row r="80" spans="1:18" ht="14.25" customHeight="1">
      <c r="A80" s="321" t="s">
        <v>486</v>
      </c>
      <c r="D80" s="321" t="s">
        <v>479</v>
      </c>
      <c r="E80" s="321">
        <v>13.076388931100508</v>
      </c>
      <c r="F80" s="321">
        <v>12.999145974531199</v>
      </c>
      <c r="G80" s="321">
        <v>12.898248257119224</v>
      </c>
      <c r="H80" s="321">
        <v>12.898248257119228</v>
      </c>
      <c r="I80" s="321">
        <v>13.076388931100507</v>
      </c>
      <c r="J80" s="321">
        <v>13.076388931100508</v>
      </c>
      <c r="K80" s="321">
        <v>13.076388931100507</v>
      </c>
      <c r="L80" s="321">
        <v>13.076388931100508</v>
      </c>
      <c r="M80" s="321">
        <v>13.149786493632799</v>
      </c>
      <c r="N80" s="321">
        <v>13.149786493632801</v>
      </c>
      <c r="O80" s="321">
        <v>13.149786493632799</v>
      </c>
      <c r="P80" s="321">
        <v>13.709062254431151</v>
      </c>
      <c r="Q80" s="321">
        <v>13.709062254431155</v>
      </c>
      <c r="R80" s="321">
        <v>13.15200161616788</v>
      </c>
    </row>
    <row r="81" spans="1:18" ht="14.25" customHeight="1">
      <c r="A81" s="321" t="s">
        <v>487</v>
      </c>
      <c r="D81" s="321" t="s">
        <v>479</v>
      </c>
      <c r="E81" s="321">
        <v>1535.4403131115459</v>
      </c>
      <c r="F81" s="321">
        <v>1535.4403131115459</v>
      </c>
      <c r="G81" s="321">
        <v>1426.8493150684931</v>
      </c>
      <c r="H81" s="321">
        <v>1579.7260273972602</v>
      </c>
      <c r="I81" s="321">
        <v>1485.9099804305283</v>
      </c>
      <c r="J81" s="321">
        <v>1535.4403131115459</v>
      </c>
      <c r="K81" s="321">
        <v>1485.9099804305283</v>
      </c>
      <c r="L81" s="321">
        <v>1535.4403131115459</v>
      </c>
      <c r="M81" s="321">
        <v>1535.4403131115459</v>
      </c>
      <c r="N81" s="321">
        <v>1485.9099804305283</v>
      </c>
      <c r="O81" s="321">
        <v>1535.4403131115459</v>
      </c>
      <c r="P81" s="321">
        <v>1293.0528375733857</v>
      </c>
      <c r="Q81" s="321">
        <v>1336.1545988258317</v>
      </c>
      <c r="R81" s="321">
        <v>17770.714285714286</v>
      </c>
    </row>
    <row r="82" spans="1:18" ht="14.25" customHeight="1">
      <c r="A82" s="321" t="s">
        <v>488</v>
      </c>
      <c r="C82" s="321" t="s">
        <v>480</v>
      </c>
      <c r="D82" s="321" t="s">
        <v>479</v>
      </c>
      <c r="E82" s="321">
        <v>20078.014714737317</v>
      </c>
      <c r="F82" s="321">
        <v>19959.412765316876</v>
      </c>
      <c r="G82" s="321">
        <v>18403.85669125395</v>
      </c>
      <c r="H82" s="321">
        <v>20375.698479602594</v>
      </c>
      <c r="I82" s="321">
        <v>19430.336820713532</v>
      </c>
      <c r="J82" s="321">
        <v>20078.014714737317</v>
      </c>
      <c r="K82" s="321">
        <v>19430.336820713532</v>
      </c>
      <c r="L82" s="321">
        <v>20078.014714737317</v>
      </c>
      <c r="M82" s="321">
        <v>20190.712291133525</v>
      </c>
      <c r="N82" s="321">
        <v>19539.398991419541</v>
      </c>
      <c r="O82" s="321">
        <v>20190.712291133525</v>
      </c>
      <c r="P82" s="321">
        <v>17726.541848562396</v>
      </c>
      <c r="Q82" s="321">
        <v>18317.426576847811</v>
      </c>
      <c r="R82" s="321">
        <v>233720.46300617192</v>
      </c>
    </row>
    <row r="83" spans="1:18" ht="14.25" customHeight="1">
      <c r="A83" s="321" t="s">
        <v>489</v>
      </c>
    </row>
    <row r="84" spans="1:18" ht="14.25" customHeight="1">
      <c r="A84" s="321" t="s">
        <v>490</v>
      </c>
      <c r="C84" s="321" t="s">
        <v>461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</row>
    <row r="85" spans="1:18" ht="14.25" customHeight="1">
      <c r="B85" s="321" t="s">
        <v>462</v>
      </c>
      <c r="C85" s="321" t="s">
        <v>463</v>
      </c>
      <c r="D85" s="321">
        <v>0</v>
      </c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1">
        <v>0</v>
      </c>
      <c r="P85" s="321">
        <v>0</v>
      </c>
      <c r="Q85" s="321">
        <v>0</v>
      </c>
      <c r="R85" s="321">
        <v>0</v>
      </c>
    </row>
    <row r="86" spans="1:18" ht="14.25" customHeight="1">
      <c r="D86" s="321">
        <v>0</v>
      </c>
      <c r="E86" s="321">
        <v>0</v>
      </c>
      <c r="F86" s="321">
        <v>0</v>
      </c>
      <c r="G86" s="321">
        <v>0</v>
      </c>
      <c r="H86" s="321">
        <v>0</v>
      </c>
      <c r="I86" s="321">
        <v>0</v>
      </c>
      <c r="J86" s="321">
        <v>0</v>
      </c>
      <c r="K86" s="321">
        <v>0</v>
      </c>
      <c r="L86" s="321">
        <v>0</v>
      </c>
      <c r="M86" s="321">
        <v>0</v>
      </c>
      <c r="N86" s="321">
        <v>0</v>
      </c>
      <c r="O86" s="321">
        <v>0</v>
      </c>
      <c r="P86" s="321">
        <v>0</v>
      </c>
      <c r="Q86" s="321">
        <v>0</v>
      </c>
      <c r="R86" s="321">
        <v>0</v>
      </c>
    </row>
    <row r="87" spans="1:18" ht="14.25" customHeight="1">
      <c r="B87" s="321" t="s">
        <v>464</v>
      </c>
      <c r="C87" s="321" t="s">
        <v>465</v>
      </c>
      <c r="D87" s="321">
        <v>0</v>
      </c>
      <c r="E87" s="321">
        <v>0</v>
      </c>
      <c r="F87" s="321">
        <v>0</v>
      </c>
      <c r="G87" s="321">
        <v>0</v>
      </c>
      <c r="H87" s="321">
        <v>0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0</v>
      </c>
      <c r="O87" s="321">
        <v>0</v>
      </c>
      <c r="P87" s="321">
        <v>0</v>
      </c>
      <c r="Q87" s="321">
        <v>0</v>
      </c>
      <c r="R87" s="321">
        <v>0</v>
      </c>
    </row>
    <row r="88" spans="1:18" ht="14.25" customHeight="1">
      <c r="B88" s="321" t="s">
        <v>466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v>0</v>
      </c>
      <c r="P88" s="321">
        <v>0</v>
      </c>
      <c r="Q88" s="321">
        <v>0</v>
      </c>
    </row>
    <row r="89" spans="1:18" ht="14.25" customHeight="1">
      <c r="B89" s="321" t="s">
        <v>467</v>
      </c>
      <c r="D89" s="321">
        <v>0</v>
      </c>
      <c r="E89" s="321">
        <v>0</v>
      </c>
      <c r="F89" s="321">
        <v>0</v>
      </c>
      <c r="G89" s="321">
        <v>0</v>
      </c>
      <c r="H89" s="321">
        <v>0</v>
      </c>
      <c r="I89" s="321">
        <v>0</v>
      </c>
      <c r="J89" s="321">
        <v>0</v>
      </c>
      <c r="K89" s="321">
        <v>0</v>
      </c>
      <c r="L89" s="321">
        <v>0</v>
      </c>
      <c r="M89" s="321">
        <v>0</v>
      </c>
      <c r="N89" s="321">
        <v>0</v>
      </c>
      <c r="O89" s="321">
        <v>0</v>
      </c>
      <c r="P89" s="321">
        <v>0</v>
      </c>
      <c r="Q89" s="321">
        <v>0</v>
      </c>
      <c r="R89" s="321">
        <v>0</v>
      </c>
    </row>
    <row r="90" spans="1:18" ht="14.25" customHeight="1">
      <c r="E90" s="321">
        <v>0</v>
      </c>
      <c r="F90" s="321">
        <v>0</v>
      </c>
      <c r="G90" s="321">
        <v>0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1">
        <v>0</v>
      </c>
      <c r="P90" s="321">
        <v>0</v>
      </c>
      <c r="Q90" s="321">
        <v>0</v>
      </c>
      <c r="R90" s="321">
        <v>0</v>
      </c>
    </row>
    <row r="91" spans="1:18" ht="14.25" customHeight="1">
      <c r="B91" s="321" t="s">
        <v>468</v>
      </c>
      <c r="C91" s="321" t="s">
        <v>469</v>
      </c>
      <c r="R91" s="321">
        <v>0</v>
      </c>
    </row>
    <row r="92" spans="1:18" ht="14.25" customHeight="1"/>
    <row r="93" spans="1:18" ht="14.25" customHeight="1">
      <c r="A93" s="321" t="s">
        <v>491</v>
      </c>
      <c r="C93" s="321" t="s">
        <v>474</v>
      </c>
      <c r="D93" s="321" t="s">
        <v>37</v>
      </c>
      <c r="E93" s="321">
        <v>12</v>
      </c>
      <c r="F93" s="321">
        <v>12</v>
      </c>
      <c r="G93" s="321">
        <v>12</v>
      </c>
      <c r="H93" s="321">
        <v>12</v>
      </c>
      <c r="I93" s="321">
        <v>12</v>
      </c>
      <c r="J93" s="321">
        <v>12</v>
      </c>
      <c r="K93" s="321">
        <v>12</v>
      </c>
      <c r="L93" s="321">
        <v>12</v>
      </c>
      <c r="M93" s="321">
        <v>12</v>
      </c>
      <c r="N93" s="321">
        <v>12</v>
      </c>
      <c r="O93" s="321">
        <v>12</v>
      </c>
      <c r="P93" s="321">
        <v>12</v>
      </c>
      <c r="Q93" s="321">
        <v>12</v>
      </c>
    </row>
    <row r="94" spans="1:18" ht="14.25" customHeight="1">
      <c r="C94" s="321" t="s">
        <v>492</v>
      </c>
      <c r="D94" s="321" t="s">
        <v>477</v>
      </c>
      <c r="E94" s="321">
        <v>56</v>
      </c>
      <c r="F94" s="321">
        <v>56</v>
      </c>
      <c r="G94" s="321">
        <v>56</v>
      </c>
      <c r="H94" s="321">
        <v>56</v>
      </c>
      <c r="I94" s="321">
        <v>56</v>
      </c>
      <c r="J94" s="321">
        <v>56</v>
      </c>
      <c r="K94" s="321">
        <v>56</v>
      </c>
      <c r="L94" s="321">
        <v>56</v>
      </c>
      <c r="M94" s="321">
        <v>56</v>
      </c>
      <c r="N94" s="321">
        <v>56</v>
      </c>
      <c r="O94" s="321">
        <v>56</v>
      </c>
      <c r="P94" s="321">
        <v>56</v>
      </c>
      <c r="Q94" s="321">
        <v>56</v>
      </c>
    </row>
    <row r="95" spans="1:18" ht="14.25" customHeight="1">
      <c r="C95" s="321" t="s">
        <v>478</v>
      </c>
      <c r="D95" s="321" t="s">
        <v>479</v>
      </c>
      <c r="E95" s="321">
        <v>248</v>
      </c>
      <c r="F95" s="321">
        <v>248</v>
      </c>
      <c r="G95" s="321">
        <v>224</v>
      </c>
      <c r="H95" s="321">
        <v>248</v>
      </c>
      <c r="I95" s="321">
        <v>240</v>
      </c>
      <c r="J95" s="321">
        <v>248</v>
      </c>
      <c r="K95" s="321">
        <v>240</v>
      </c>
      <c r="L95" s="321">
        <v>248</v>
      </c>
      <c r="M95" s="321">
        <v>248</v>
      </c>
      <c r="N95" s="321">
        <v>240</v>
      </c>
      <c r="O95" s="321">
        <v>248</v>
      </c>
      <c r="P95" s="321">
        <v>240</v>
      </c>
      <c r="Q95" s="321">
        <v>248</v>
      </c>
      <c r="R95" s="321">
        <v>2920</v>
      </c>
    </row>
    <row r="96" spans="1:18" ht="14.25" customHeight="1">
      <c r="C96" s="321" t="s">
        <v>480</v>
      </c>
      <c r="D96" s="321" t="s">
        <v>479</v>
      </c>
      <c r="E96" s="321">
        <v>2976</v>
      </c>
      <c r="F96" s="321">
        <v>2976</v>
      </c>
      <c r="G96" s="321">
        <v>2688</v>
      </c>
      <c r="H96" s="321">
        <v>2976</v>
      </c>
      <c r="I96" s="321">
        <v>2880</v>
      </c>
      <c r="J96" s="321">
        <v>2976</v>
      </c>
      <c r="K96" s="321">
        <v>2880</v>
      </c>
      <c r="L96" s="321">
        <v>2976</v>
      </c>
      <c r="M96" s="321">
        <v>2976</v>
      </c>
      <c r="N96" s="321">
        <v>2880</v>
      </c>
      <c r="O96" s="321">
        <v>2976</v>
      </c>
      <c r="P96" s="321">
        <v>2880</v>
      </c>
      <c r="Q96" s="321">
        <v>2976</v>
      </c>
      <c r="R96" s="321">
        <v>35040</v>
      </c>
    </row>
    <row r="97" spans="1:18" ht="14.25" customHeight="1">
      <c r="B97" s="321" t="s">
        <v>481</v>
      </c>
      <c r="E97" s="321">
        <v>7.5999999999999998E-2</v>
      </c>
      <c r="F97" s="321">
        <v>7.5999999999999998E-2</v>
      </c>
      <c r="G97" s="321">
        <v>7.5999999999999998E-2</v>
      </c>
      <c r="H97" s="321">
        <v>7.5999999999999998E-2</v>
      </c>
      <c r="I97" s="321">
        <v>7.5999999999999998E-2</v>
      </c>
      <c r="J97" s="321">
        <v>7.5999999999999998E-2</v>
      </c>
      <c r="K97" s="321">
        <v>7.5999999999999998E-2</v>
      </c>
      <c r="L97" s="321">
        <v>7.5999999999999998E-2</v>
      </c>
      <c r="M97" s="321">
        <v>7.5999999999999998E-2</v>
      </c>
      <c r="N97" s="321">
        <v>7.5999999999999998E-2</v>
      </c>
      <c r="O97" s="321">
        <v>7.5999999999999998E-2</v>
      </c>
      <c r="P97" s="321">
        <v>7.5999999999999998E-2</v>
      </c>
      <c r="Q97" s="321">
        <v>7.5999999999999998E-2</v>
      </c>
    </row>
    <row r="98" spans="1:18" ht="14.25" customHeight="1">
      <c r="B98" s="321" t="s">
        <v>482</v>
      </c>
      <c r="E98" s="321">
        <v>226.17599999999999</v>
      </c>
      <c r="F98" s="321">
        <v>226.17599999999999</v>
      </c>
      <c r="G98" s="321">
        <v>204.28800000000001</v>
      </c>
      <c r="H98" s="321">
        <v>226.17599999999999</v>
      </c>
      <c r="I98" s="321">
        <v>218.88</v>
      </c>
      <c r="J98" s="321">
        <v>226.17599999999999</v>
      </c>
      <c r="K98" s="321">
        <v>218.88</v>
      </c>
      <c r="L98" s="321">
        <v>226.17599999999999</v>
      </c>
      <c r="M98" s="321">
        <v>226.17599999999999</v>
      </c>
      <c r="N98" s="321">
        <v>218.88</v>
      </c>
      <c r="O98" s="321">
        <v>226.17599999999999</v>
      </c>
      <c r="P98" s="321">
        <v>218.88</v>
      </c>
      <c r="Q98" s="321">
        <v>226.17599999999999</v>
      </c>
    </row>
    <row r="99" spans="1:18" ht="14.25" customHeight="1"/>
    <row r="100" spans="1:18" ht="14.25" customHeight="1">
      <c r="A100" s="321" t="s">
        <v>486</v>
      </c>
      <c r="D100" s="321" t="s">
        <v>479</v>
      </c>
      <c r="E100" s="321">
        <v>12</v>
      </c>
      <c r="F100" s="321">
        <v>12</v>
      </c>
      <c r="G100" s="321">
        <v>12</v>
      </c>
      <c r="H100" s="321">
        <v>12</v>
      </c>
      <c r="I100" s="321">
        <v>12</v>
      </c>
      <c r="J100" s="321">
        <v>12</v>
      </c>
      <c r="K100" s="321">
        <v>12</v>
      </c>
      <c r="L100" s="321">
        <v>12</v>
      </c>
      <c r="M100" s="321">
        <v>12</v>
      </c>
      <c r="N100" s="321">
        <v>12</v>
      </c>
      <c r="O100" s="321">
        <v>12</v>
      </c>
      <c r="P100" s="321">
        <v>12</v>
      </c>
      <c r="Q100" s="321">
        <v>12</v>
      </c>
      <c r="R100" s="321">
        <v>12</v>
      </c>
    </row>
    <row r="101" spans="1:18" ht="14.25" customHeight="1">
      <c r="A101" s="321" t="s">
        <v>487</v>
      </c>
      <c r="D101" s="321" t="s">
        <v>479</v>
      </c>
      <c r="E101" s="321">
        <v>248</v>
      </c>
      <c r="F101" s="321">
        <v>248</v>
      </c>
      <c r="G101" s="321">
        <v>224</v>
      </c>
      <c r="H101" s="321">
        <v>248</v>
      </c>
      <c r="I101" s="321">
        <v>240</v>
      </c>
      <c r="J101" s="321">
        <v>248</v>
      </c>
      <c r="K101" s="321">
        <v>240</v>
      </c>
      <c r="L101" s="321">
        <v>248</v>
      </c>
      <c r="M101" s="321">
        <v>248</v>
      </c>
      <c r="N101" s="321">
        <v>240</v>
      </c>
      <c r="O101" s="321">
        <v>248</v>
      </c>
      <c r="P101" s="321">
        <v>240</v>
      </c>
      <c r="Q101" s="321">
        <v>248</v>
      </c>
      <c r="R101" s="321">
        <v>2920</v>
      </c>
    </row>
    <row r="102" spans="1:18" ht="14.25" customHeight="1">
      <c r="A102" s="321" t="s">
        <v>493</v>
      </c>
      <c r="C102" s="321" t="s">
        <v>480</v>
      </c>
      <c r="D102" s="321" t="s">
        <v>479</v>
      </c>
      <c r="E102" s="321">
        <v>2976</v>
      </c>
      <c r="F102" s="321">
        <v>2976</v>
      </c>
      <c r="G102" s="321">
        <v>2688</v>
      </c>
      <c r="H102" s="321">
        <v>2976</v>
      </c>
      <c r="I102" s="321">
        <v>2880</v>
      </c>
      <c r="J102" s="321">
        <v>2976</v>
      </c>
      <c r="K102" s="321">
        <v>2880</v>
      </c>
      <c r="L102" s="321">
        <v>2976</v>
      </c>
      <c r="M102" s="321">
        <v>2976</v>
      </c>
      <c r="N102" s="321">
        <v>2880</v>
      </c>
      <c r="O102" s="321">
        <v>2976</v>
      </c>
      <c r="P102" s="321">
        <v>2880</v>
      </c>
      <c r="Q102" s="321">
        <v>2976</v>
      </c>
      <c r="R102" s="321">
        <v>35040</v>
      </c>
    </row>
    <row r="103" spans="1:18" ht="14.25" customHeight="1"/>
    <row r="104" spans="1:18" ht="14.25" customHeight="1">
      <c r="A104" s="321" t="s">
        <v>494</v>
      </c>
      <c r="C104" s="321" t="s">
        <v>461</v>
      </c>
      <c r="D104" s="321">
        <v>0</v>
      </c>
      <c r="E104" s="321">
        <v>0</v>
      </c>
      <c r="F104" s="321">
        <v>0</v>
      </c>
      <c r="G104" s="321">
        <v>0</v>
      </c>
      <c r="H104" s="321">
        <v>0</v>
      </c>
      <c r="I104" s="321">
        <v>0</v>
      </c>
      <c r="J104" s="321">
        <v>0</v>
      </c>
      <c r="K104" s="321">
        <v>0</v>
      </c>
      <c r="L104" s="321">
        <v>0</v>
      </c>
      <c r="M104" s="321">
        <v>0</v>
      </c>
      <c r="N104" s="321">
        <v>0</v>
      </c>
      <c r="O104" s="321">
        <v>0</v>
      </c>
      <c r="P104" s="321">
        <v>0</v>
      </c>
      <c r="Q104" s="321">
        <v>0</v>
      </c>
    </row>
    <row r="105" spans="1:18" ht="14.25" customHeight="1">
      <c r="B105" s="321" t="s">
        <v>462</v>
      </c>
      <c r="C105" s="321" t="s">
        <v>463</v>
      </c>
      <c r="D105" s="321">
        <v>0</v>
      </c>
      <c r="E105" s="321">
        <v>0</v>
      </c>
      <c r="F105" s="321">
        <v>0</v>
      </c>
      <c r="G105" s="321">
        <v>0</v>
      </c>
      <c r="H105" s="321">
        <v>0</v>
      </c>
      <c r="I105" s="321">
        <v>0</v>
      </c>
      <c r="J105" s="321">
        <v>0</v>
      </c>
      <c r="K105" s="321">
        <v>0</v>
      </c>
      <c r="L105" s="321">
        <v>0</v>
      </c>
      <c r="M105" s="321">
        <v>0</v>
      </c>
      <c r="N105" s="321">
        <v>0</v>
      </c>
      <c r="O105" s="321">
        <v>0</v>
      </c>
      <c r="P105" s="321">
        <v>0</v>
      </c>
      <c r="Q105" s="321">
        <v>0</v>
      </c>
      <c r="R105" s="321">
        <v>0</v>
      </c>
    </row>
    <row r="106" spans="1:18" ht="14.25" customHeight="1">
      <c r="B106" s="321" t="s">
        <v>464</v>
      </c>
      <c r="C106" s="321" t="s">
        <v>465</v>
      </c>
      <c r="D106" s="321">
        <v>3</v>
      </c>
      <c r="E106" s="321">
        <v>0</v>
      </c>
      <c r="F106" s="321">
        <v>0</v>
      </c>
      <c r="G106" s="321">
        <v>0</v>
      </c>
      <c r="H106" s="321">
        <v>0</v>
      </c>
      <c r="I106" s="321">
        <v>0</v>
      </c>
      <c r="J106" s="321">
        <v>0</v>
      </c>
      <c r="K106" s="321">
        <v>0</v>
      </c>
      <c r="L106" s="321">
        <v>0</v>
      </c>
      <c r="M106" s="321">
        <v>0</v>
      </c>
      <c r="N106" s="321">
        <v>0</v>
      </c>
      <c r="O106" s="321">
        <v>0</v>
      </c>
      <c r="P106" s="321">
        <v>0</v>
      </c>
      <c r="Q106" s="321">
        <v>0</v>
      </c>
    </row>
    <row r="107" spans="1:18" ht="14.25" customHeight="1">
      <c r="B107" s="321" t="s">
        <v>466</v>
      </c>
      <c r="E107" s="321">
        <v>0</v>
      </c>
      <c r="F107" s="321">
        <v>0</v>
      </c>
      <c r="G107" s="321">
        <v>0</v>
      </c>
      <c r="H107" s="321">
        <v>0</v>
      </c>
      <c r="I107" s="321">
        <v>0</v>
      </c>
      <c r="J107" s="321">
        <v>0</v>
      </c>
      <c r="K107" s="321">
        <v>0</v>
      </c>
      <c r="L107" s="321">
        <v>0</v>
      </c>
      <c r="M107" s="321">
        <v>0</v>
      </c>
      <c r="N107" s="321">
        <v>0</v>
      </c>
      <c r="O107" s="321">
        <v>0</v>
      </c>
      <c r="P107" s="321">
        <v>0</v>
      </c>
      <c r="Q107" s="321">
        <v>0</v>
      </c>
    </row>
    <row r="108" spans="1:18" ht="14.25" customHeight="1">
      <c r="B108" s="321" t="s">
        <v>467</v>
      </c>
      <c r="D108" s="321">
        <v>0</v>
      </c>
      <c r="E108" s="321">
        <v>0</v>
      </c>
      <c r="F108" s="321">
        <v>0</v>
      </c>
      <c r="G108" s="321">
        <v>0</v>
      </c>
      <c r="H108" s="321">
        <v>0</v>
      </c>
      <c r="I108" s="321">
        <v>0</v>
      </c>
      <c r="J108" s="321">
        <v>0</v>
      </c>
      <c r="K108" s="321">
        <v>0</v>
      </c>
      <c r="L108" s="321">
        <v>0</v>
      </c>
      <c r="M108" s="321">
        <v>0</v>
      </c>
      <c r="N108" s="321">
        <v>0</v>
      </c>
      <c r="O108" s="321">
        <v>0</v>
      </c>
      <c r="P108" s="321">
        <v>0</v>
      </c>
      <c r="Q108" s="321">
        <v>0</v>
      </c>
      <c r="R108" s="321">
        <v>0</v>
      </c>
    </row>
    <row r="109" spans="1:18" ht="14.25" customHeight="1">
      <c r="B109" s="321" t="s">
        <v>468</v>
      </c>
      <c r="C109" s="321" t="s">
        <v>469</v>
      </c>
    </row>
    <row r="110" spans="1:18" ht="14.25" customHeight="1"/>
    <row r="111" spans="1:18" ht="14.25" customHeight="1">
      <c r="A111" s="321" t="s">
        <v>495</v>
      </c>
      <c r="C111" s="321" t="s">
        <v>461</v>
      </c>
      <c r="D111" s="321">
        <v>0</v>
      </c>
      <c r="E111" s="321">
        <v>0</v>
      </c>
      <c r="F111" s="321">
        <v>0</v>
      </c>
      <c r="G111" s="321">
        <v>0</v>
      </c>
      <c r="H111" s="321">
        <v>0</v>
      </c>
      <c r="I111" s="321">
        <v>0</v>
      </c>
      <c r="J111" s="321">
        <v>0</v>
      </c>
      <c r="K111" s="321">
        <v>0</v>
      </c>
      <c r="L111" s="321">
        <v>0</v>
      </c>
      <c r="M111" s="321">
        <v>0</v>
      </c>
      <c r="N111" s="321">
        <v>0</v>
      </c>
      <c r="O111" s="321">
        <v>0</v>
      </c>
      <c r="P111" s="321">
        <v>0</v>
      </c>
      <c r="Q111" s="321">
        <v>0</v>
      </c>
    </row>
    <row r="112" spans="1:18" ht="14.25" customHeight="1">
      <c r="B112" s="321" t="s">
        <v>462</v>
      </c>
      <c r="C112" s="321" t="s">
        <v>463</v>
      </c>
      <c r="D112" s="321">
        <v>0</v>
      </c>
      <c r="E112" s="321">
        <v>0</v>
      </c>
      <c r="F112" s="321">
        <v>0</v>
      </c>
      <c r="G112" s="321">
        <v>0</v>
      </c>
      <c r="H112" s="321">
        <v>0</v>
      </c>
      <c r="I112" s="321">
        <v>0</v>
      </c>
      <c r="J112" s="321">
        <v>0</v>
      </c>
      <c r="K112" s="321">
        <v>0</v>
      </c>
      <c r="L112" s="321">
        <v>0</v>
      </c>
      <c r="M112" s="321">
        <v>0</v>
      </c>
      <c r="N112" s="321">
        <v>0</v>
      </c>
      <c r="O112" s="321">
        <v>0</v>
      </c>
      <c r="P112" s="321">
        <v>0</v>
      </c>
      <c r="Q112" s="321">
        <v>0</v>
      </c>
      <c r="R112" s="321">
        <v>0</v>
      </c>
    </row>
    <row r="113" spans="1:18" ht="14.25" customHeight="1">
      <c r="B113" s="321" t="s">
        <v>464</v>
      </c>
      <c r="C113" s="321" t="s">
        <v>465</v>
      </c>
      <c r="D113" s="321">
        <v>0</v>
      </c>
      <c r="E113" s="321">
        <v>0</v>
      </c>
      <c r="F113" s="321">
        <v>0</v>
      </c>
      <c r="G113" s="321">
        <v>0</v>
      </c>
      <c r="H113" s="321">
        <v>0</v>
      </c>
      <c r="I113" s="321">
        <v>0</v>
      </c>
      <c r="J113" s="321">
        <v>0</v>
      </c>
      <c r="K113" s="321">
        <v>0</v>
      </c>
      <c r="L113" s="321">
        <v>0</v>
      </c>
      <c r="M113" s="321">
        <v>0</v>
      </c>
      <c r="N113" s="321">
        <v>0</v>
      </c>
      <c r="O113" s="321">
        <v>0</v>
      </c>
      <c r="P113" s="321">
        <v>0</v>
      </c>
      <c r="Q113" s="321">
        <v>0</v>
      </c>
    </row>
    <row r="114" spans="1:18" ht="14.25" customHeight="1">
      <c r="B114" s="321" t="s">
        <v>466</v>
      </c>
      <c r="E114" s="321">
        <v>0</v>
      </c>
      <c r="F114" s="321">
        <v>0</v>
      </c>
      <c r="G114" s="321">
        <v>0</v>
      </c>
      <c r="H114" s="321">
        <v>0</v>
      </c>
      <c r="I114" s="321">
        <v>0</v>
      </c>
      <c r="J114" s="321">
        <v>0</v>
      </c>
      <c r="K114" s="321">
        <v>0</v>
      </c>
      <c r="L114" s="321">
        <v>0</v>
      </c>
      <c r="M114" s="321">
        <v>0</v>
      </c>
      <c r="N114" s="321">
        <v>0</v>
      </c>
      <c r="O114" s="321">
        <v>0</v>
      </c>
      <c r="P114" s="321">
        <v>0</v>
      </c>
      <c r="Q114" s="321">
        <v>0</v>
      </c>
    </row>
    <row r="115" spans="1:18" ht="14.25" customHeight="1">
      <c r="B115" s="321" t="s">
        <v>467</v>
      </c>
      <c r="D115" s="321">
        <v>0</v>
      </c>
      <c r="E115" s="321">
        <v>0</v>
      </c>
      <c r="F115" s="321">
        <v>0</v>
      </c>
      <c r="G115" s="321">
        <v>0</v>
      </c>
      <c r="H115" s="321">
        <v>0</v>
      </c>
      <c r="I115" s="321">
        <v>0</v>
      </c>
      <c r="J115" s="321">
        <v>0</v>
      </c>
      <c r="K115" s="321">
        <v>0</v>
      </c>
      <c r="L115" s="321">
        <v>0</v>
      </c>
      <c r="M115" s="321">
        <v>0</v>
      </c>
      <c r="N115" s="321">
        <v>0</v>
      </c>
      <c r="O115" s="321">
        <v>0</v>
      </c>
      <c r="P115" s="321">
        <v>0</v>
      </c>
      <c r="Q115" s="321">
        <v>0</v>
      </c>
      <c r="R115" s="321">
        <v>0</v>
      </c>
    </row>
    <row r="116" spans="1:18" ht="14.25" customHeight="1">
      <c r="B116" s="321" t="s">
        <v>468</v>
      </c>
      <c r="C116" s="321" t="s">
        <v>469</v>
      </c>
    </row>
    <row r="117" spans="1:18" ht="14.25" customHeight="1"/>
    <row r="118" spans="1:18" ht="14.25" customHeight="1">
      <c r="A118" s="321" t="s">
        <v>496</v>
      </c>
      <c r="C118" s="321" t="s">
        <v>461</v>
      </c>
      <c r="D118" s="321">
        <v>0</v>
      </c>
      <c r="E118" s="321">
        <v>0</v>
      </c>
      <c r="F118" s="321">
        <v>0</v>
      </c>
      <c r="G118" s="321">
        <v>0</v>
      </c>
      <c r="H118" s="321">
        <v>0</v>
      </c>
      <c r="I118" s="321">
        <v>0</v>
      </c>
      <c r="J118" s="321">
        <v>0</v>
      </c>
      <c r="K118" s="321">
        <v>0</v>
      </c>
      <c r="L118" s="321">
        <v>0</v>
      </c>
      <c r="M118" s="321">
        <v>0</v>
      </c>
      <c r="N118" s="321">
        <v>0</v>
      </c>
      <c r="O118" s="321">
        <v>0</v>
      </c>
      <c r="P118" s="321">
        <v>0</v>
      </c>
      <c r="Q118" s="321">
        <v>0</v>
      </c>
    </row>
    <row r="119" spans="1:18" ht="14.25" customHeight="1">
      <c r="B119" s="321" t="s">
        <v>462</v>
      </c>
      <c r="C119" s="321" t="s">
        <v>463</v>
      </c>
      <c r="D119" s="321">
        <v>0</v>
      </c>
      <c r="E119" s="321">
        <v>0</v>
      </c>
      <c r="F119" s="321">
        <v>0</v>
      </c>
      <c r="G119" s="321">
        <v>0</v>
      </c>
      <c r="H119" s="321">
        <v>0</v>
      </c>
      <c r="I119" s="321">
        <v>0</v>
      </c>
      <c r="J119" s="321">
        <v>0</v>
      </c>
      <c r="K119" s="321">
        <v>0</v>
      </c>
      <c r="L119" s="321">
        <v>0</v>
      </c>
      <c r="M119" s="321">
        <v>0</v>
      </c>
      <c r="N119" s="321">
        <v>0</v>
      </c>
      <c r="O119" s="321">
        <v>0</v>
      </c>
      <c r="P119" s="321">
        <v>0</v>
      </c>
      <c r="Q119" s="321">
        <v>0</v>
      </c>
      <c r="R119" s="321">
        <v>0</v>
      </c>
    </row>
    <row r="120" spans="1:18" ht="14.25" customHeight="1">
      <c r="B120" s="321" t="s">
        <v>464</v>
      </c>
      <c r="C120" s="321" t="s">
        <v>465</v>
      </c>
      <c r="D120" s="321">
        <v>0</v>
      </c>
      <c r="E120" s="321">
        <v>0</v>
      </c>
      <c r="F120" s="321">
        <v>0</v>
      </c>
      <c r="G120" s="321">
        <v>0</v>
      </c>
      <c r="H120" s="321">
        <v>0</v>
      </c>
      <c r="I120" s="321">
        <v>0</v>
      </c>
      <c r="J120" s="321">
        <v>0</v>
      </c>
      <c r="K120" s="321">
        <v>0</v>
      </c>
      <c r="L120" s="321">
        <v>0</v>
      </c>
      <c r="M120" s="321">
        <v>0</v>
      </c>
      <c r="N120" s="321">
        <v>0</v>
      </c>
      <c r="O120" s="321">
        <v>0</v>
      </c>
      <c r="P120" s="321">
        <v>0</v>
      </c>
      <c r="Q120" s="321">
        <v>0</v>
      </c>
    </row>
    <row r="121" spans="1:18" ht="14.25" customHeight="1">
      <c r="B121" s="321" t="s">
        <v>466</v>
      </c>
      <c r="E121" s="321">
        <v>0</v>
      </c>
      <c r="F121" s="321">
        <v>0</v>
      </c>
      <c r="G121" s="321">
        <v>0</v>
      </c>
      <c r="H121" s="321">
        <v>0</v>
      </c>
      <c r="I121" s="321">
        <v>0</v>
      </c>
      <c r="J121" s="321">
        <v>0</v>
      </c>
      <c r="K121" s="321">
        <v>0</v>
      </c>
      <c r="L121" s="321">
        <v>0</v>
      </c>
      <c r="M121" s="321">
        <v>0</v>
      </c>
      <c r="N121" s="321">
        <v>0</v>
      </c>
      <c r="O121" s="321">
        <v>0</v>
      </c>
      <c r="P121" s="321">
        <v>0</v>
      </c>
      <c r="Q121" s="321">
        <v>0</v>
      </c>
    </row>
    <row r="122" spans="1:18" ht="14.25" customHeight="1">
      <c r="B122" s="321" t="s">
        <v>467</v>
      </c>
      <c r="D122" s="321">
        <v>0</v>
      </c>
      <c r="E122" s="321">
        <v>0</v>
      </c>
      <c r="F122" s="321">
        <v>0</v>
      </c>
      <c r="G122" s="321">
        <v>0</v>
      </c>
      <c r="H122" s="321">
        <v>0</v>
      </c>
      <c r="I122" s="321">
        <v>0</v>
      </c>
      <c r="J122" s="321">
        <v>0</v>
      </c>
      <c r="K122" s="321">
        <v>0</v>
      </c>
      <c r="L122" s="321">
        <v>0</v>
      </c>
      <c r="M122" s="321">
        <v>0</v>
      </c>
      <c r="N122" s="321">
        <v>0</v>
      </c>
      <c r="O122" s="321">
        <v>0</v>
      </c>
      <c r="P122" s="321">
        <v>0</v>
      </c>
      <c r="Q122" s="321">
        <v>0</v>
      </c>
      <c r="R122" s="321">
        <v>0</v>
      </c>
    </row>
    <row r="123" spans="1:18" ht="14.25" customHeight="1">
      <c r="B123" s="321" t="s">
        <v>468</v>
      </c>
      <c r="C123" s="321" t="s">
        <v>469</v>
      </c>
    </row>
    <row r="124" spans="1:18" ht="14.25" customHeight="1"/>
    <row r="125" spans="1:18" ht="14.25" customHeight="1">
      <c r="A125" s="321" t="s">
        <v>497</v>
      </c>
      <c r="C125" s="321" t="s">
        <v>474</v>
      </c>
      <c r="D125" s="321" t="s">
        <v>37</v>
      </c>
      <c r="E125" s="321">
        <v>0</v>
      </c>
      <c r="F125" s="321">
        <v>0</v>
      </c>
      <c r="G125" s="321">
        <v>0</v>
      </c>
      <c r="H125" s="321">
        <v>0</v>
      </c>
      <c r="I125" s="321">
        <v>0</v>
      </c>
      <c r="J125" s="321">
        <v>0</v>
      </c>
      <c r="K125" s="321">
        <v>0</v>
      </c>
      <c r="L125" s="321">
        <v>0</v>
      </c>
      <c r="M125" s="321">
        <v>0</v>
      </c>
      <c r="N125" s="321">
        <v>0</v>
      </c>
      <c r="O125" s="321">
        <v>0</v>
      </c>
      <c r="P125" s="321">
        <v>0</v>
      </c>
      <c r="Q125" s="321">
        <v>0</v>
      </c>
    </row>
    <row r="126" spans="1:18" ht="14.25" customHeight="1">
      <c r="C126" s="321" t="s">
        <v>492</v>
      </c>
      <c r="D126" s="321" t="s">
        <v>477</v>
      </c>
      <c r="E126" s="321">
        <v>0</v>
      </c>
      <c r="F126" s="321">
        <v>0</v>
      </c>
      <c r="G126" s="321">
        <v>0</v>
      </c>
      <c r="H126" s="321">
        <v>0</v>
      </c>
      <c r="I126" s="321">
        <v>0</v>
      </c>
      <c r="J126" s="321">
        <v>0</v>
      </c>
      <c r="K126" s="321">
        <v>0</v>
      </c>
      <c r="L126" s="321">
        <v>0</v>
      </c>
      <c r="M126" s="321">
        <v>0</v>
      </c>
      <c r="N126" s="321">
        <v>0</v>
      </c>
      <c r="O126" s="321">
        <v>0</v>
      </c>
      <c r="P126" s="321">
        <v>0</v>
      </c>
      <c r="Q126" s="321">
        <v>0</v>
      </c>
    </row>
    <row r="127" spans="1:18" ht="14.25" customHeight="1">
      <c r="C127" s="321" t="s">
        <v>478</v>
      </c>
      <c r="D127" s="321" t="s">
        <v>479</v>
      </c>
      <c r="E127" s="321">
        <v>0</v>
      </c>
      <c r="F127" s="321">
        <v>0</v>
      </c>
      <c r="G127" s="321">
        <v>0</v>
      </c>
      <c r="H127" s="321">
        <v>0</v>
      </c>
      <c r="I127" s="321">
        <v>0</v>
      </c>
      <c r="J127" s="321">
        <v>0</v>
      </c>
      <c r="K127" s="321">
        <v>0</v>
      </c>
      <c r="L127" s="321">
        <v>0</v>
      </c>
      <c r="M127" s="321">
        <v>0</v>
      </c>
      <c r="N127" s="321">
        <v>0</v>
      </c>
      <c r="O127" s="321">
        <v>0</v>
      </c>
      <c r="P127" s="321">
        <v>0</v>
      </c>
      <c r="Q127" s="321">
        <v>0</v>
      </c>
      <c r="R127" s="321">
        <v>0</v>
      </c>
    </row>
    <row r="128" spans="1:18" ht="14.25" customHeight="1">
      <c r="C128" s="321" t="s">
        <v>480</v>
      </c>
      <c r="D128" s="321" t="s">
        <v>479</v>
      </c>
      <c r="E128" s="321">
        <v>0</v>
      </c>
      <c r="F128" s="321">
        <v>0</v>
      </c>
      <c r="G128" s="321">
        <v>0</v>
      </c>
      <c r="H128" s="321">
        <v>0</v>
      </c>
      <c r="I128" s="321">
        <v>0</v>
      </c>
      <c r="J128" s="321">
        <v>0</v>
      </c>
      <c r="K128" s="321">
        <v>0</v>
      </c>
      <c r="L128" s="321">
        <v>0</v>
      </c>
      <c r="M128" s="321">
        <v>0</v>
      </c>
      <c r="N128" s="321">
        <v>0</v>
      </c>
      <c r="O128" s="321">
        <v>0</v>
      </c>
      <c r="P128" s="321">
        <v>0</v>
      </c>
      <c r="Q128" s="321">
        <v>0</v>
      </c>
      <c r="R128" s="321">
        <v>0</v>
      </c>
    </row>
    <row r="129" spans="1:18" ht="14.25" customHeight="1">
      <c r="B129" s="321" t="s">
        <v>481</v>
      </c>
      <c r="E129" s="321">
        <v>0</v>
      </c>
      <c r="F129" s="321">
        <v>0</v>
      </c>
      <c r="G129" s="321">
        <v>0</v>
      </c>
      <c r="H129" s="321">
        <v>0</v>
      </c>
      <c r="I129" s="321">
        <v>0</v>
      </c>
      <c r="J129" s="321">
        <v>0</v>
      </c>
      <c r="K129" s="321">
        <v>0</v>
      </c>
      <c r="L129" s="321">
        <v>0</v>
      </c>
      <c r="M129" s="321">
        <v>0</v>
      </c>
      <c r="N129" s="321">
        <v>0</v>
      </c>
      <c r="O129" s="321">
        <v>0</v>
      </c>
      <c r="P129" s="321">
        <v>0</v>
      </c>
      <c r="Q129" s="321">
        <v>0</v>
      </c>
    </row>
    <row r="130" spans="1:18" ht="14.25" customHeight="1">
      <c r="B130" s="321" t="s">
        <v>482</v>
      </c>
      <c r="E130" s="321">
        <v>0</v>
      </c>
      <c r="F130" s="321">
        <v>0</v>
      </c>
      <c r="G130" s="321">
        <v>0</v>
      </c>
      <c r="H130" s="321">
        <v>0</v>
      </c>
      <c r="I130" s="321">
        <v>0</v>
      </c>
      <c r="J130" s="321">
        <v>0</v>
      </c>
      <c r="K130" s="321">
        <v>0</v>
      </c>
      <c r="L130" s="321">
        <v>0</v>
      </c>
      <c r="M130" s="321">
        <v>0</v>
      </c>
      <c r="N130" s="321">
        <v>0</v>
      </c>
      <c r="O130" s="321">
        <v>0</v>
      </c>
      <c r="P130" s="321">
        <v>0</v>
      </c>
      <c r="Q130" s="321">
        <v>0</v>
      </c>
    </row>
    <row r="131" spans="1:18" ht="14.25" customHeight="1"/>
    <row r="132" spans="1:18" ht="14.25" customHeight="1">
      <c r="A132" s="321" t="s">
        <v>498</v>
      </c>
      <c r="C132" s="321" t="s">
        <v>474</v>
      </c>
      <c r="D132" s="321" t="s">
        <v>37</v>
      </c>
      <c r="E132" s="321">
        <v>0</v>
      </c>
      <c r="F132" s="321">
        <v>0</v>
      </c>
      <c r="G132" s="321">
        <v>0</v>
      </c>
      <c r="H132" s="321">
        <v>0</v>
      </c>
      <c r="I132" s="321">
        <v>0</v>
      </c>
      <c r="J132" s="321">
        <v>0</v>
      </c>
      <c r="K132" s="321">
        <v>0</v>
      </c>
      <c r="L132" s="321">
        <v>0</v>
      </c>
      <c r="M132" s="321">
        <v>0</v>
      </c>
      <c r="N132" s="321">
        <v>0</v>
      </c>
      <c r="O132" s="321">
        <v>0</v>
      </c>
      <c r="P132" s="321">
        <v>0</v>
      </c>
      <c r="Q132" s="321">
        <v>0</v>
      </c>
    </row>
    <row r="133" spans="1:18" ht="14.25" customHeight="1">
      <c r="C133" s="321" t="s">
        <v>492</v>
      </c>
      <c r="D133" s="321" t="s">
        <v>477</v>
      </c>
      <c r="E133" s="321">
        <v>0</v>
      </c>
      <c r="F133" s="321">
        <v>0</v>
      </c>
      <c r="G133" s="321">
        <v>0</v>
      </c>
      <c r="H133" s="321">
        <v>0</v>
      </c>
      <c r="I133" s="321">
        <v>0</v>
      </c>
      <c r="J133" s="321">
        <v>0</v>
      </c>
      <c r="K133" s="321">
        <v>0</v>
      </c>
      <c r="L133" s="321">
        <v>0</v>
      </c>
      <c r="M133" s="321">
        <v>0</v>
      </c>
      <c r="N133" s="321">
        <v>0</v>
      </c>
      <c r="O133" s="321">
        <v>0</v>
      </c>
      <c r="P133" s="321">
        <v>0</v>
      </c>
      <c r="Q133" s="321">
        <v>0</v>
      </c>
    </row>
    <row r="134" spans="1:18" ht="14.25" customHeight="1">
      <c r="C134" s="321" t="s">
        <v>478</v>
      </c>
      <c r="D134" s="321" t="s">
        <v>479</v>
      </c>
      <c r="E134" s="321">
        <v>0</v>
      </c>
      <c r="F134" s="321">
        <v>0</v>
      </c>
      <c r="G134" s="321">
        <v>0</v>
      </c>
      <c r="H134" s="321">
        <v>0</v>
      </c>
      <c r="I134" s="321">
        <v>0</v>
      </c>
      <c r="J134" s="321">
        <v>0</v>
      </c>
      <c r="K134" s="321">
        <v>0</v>
      </c>
      <c r="L134" s="321">
        <v>0</v>
      </c>
      <c r="M134" s="321">
        <v>0</v>
      </c>
      <c r="N134" s="321">
        <v>0</v>
      </c>
      <c r="O134" s="321">
        <v>0</v>
      </c>
      <c r="P134" s="321">
        <v>0</v>
      </c>
      <c r="Q134" s="321">
        <v>0</v>
      </c>
      <c r="R134" s="321">
        <v>0</v>
      </c>
    </row>
    <row r="135" spans="1:18" ht="14.25" customHeight="1">
      <c r="C135" s="321" t="s">
        <v>480</v>
      </c>
      <c r="D135" s="321" t="s">
        <v>479</v>
      </c>
      <c r="E135" s="321">
        <v>0</v>
      </c>
      <c r="F135" s="321">
        <v>0</v>
      </c>
      <c r="G135" s="321">
        <v>0</v>
      </c>
      <c r="H135" s="321">
        <v>0</v>
      </c>
      <c r="I135" s="321">
        <v>0</v>
      </c>
      <c r="J135" s="321">
        <v>0</v>
      </c>
      <c r="K135" s="321">
        <v>0</v>
      </c>
      <c r="L135" s="321">
        <v>0</v>
      </c>
      <c r="M135" s="321">
        <v>0</v>
      </c>
      <c r="N135" s="321">
        <v>0</v>
      </c>
      <c r="O135" s="321">
        <v>0</v>
      </c>
      <c r="P135" s="321">
        <v>0</v>
      </c>
      <c r="Q135" s="321">
        <v>0</v>
      </c>
      <c r="R135" s="321">
        <v>0</v>
      </c>
    </row>
    <row r="136" spans="1:18" ht="14.25" customHeight="1">
      <c r="B136" s="321" t="s">
        <v>481</v>
      </c>
      <c r="E136" s="321">
        <v>0</v>
      </c>
      <c r="F136" s="321">
        <v>0</v>
      </c>
      <c r="G136" s="321">
        <v>0</v>
      </c>
      <c r="H136" s="321">
        <v>0</v>
      </c>
      <c r="I136" s="321">
        <v>0</v>
      </c>
      <c r="J136" s="321">
        <v>0</v>
      </c>
      <c r="K136" s="321">
        <v>0</v>
      </c>
      <c r="L136" s="321">
        <v>0</v>
      </c>
      <c r="M136" s="321">
        <v>0</v>
      </c>
      <c r="N136" s="321">
        <v>0</v>
      </c>
      <c r="O136" s="321">
        <v>0</v>
      </c>
      <c r="P136" s="321">
        <v>0</v>
      </c>
      <c r="Q136" s="321">
        <v>0</v>
      </c>
    </row>
    <row r="137" spans="1:18" ht="14.25" customHeight="1">
      <c r="B137" s="321" t="s">
        <v>482</v>
      </c>
      <c r="E137" s="321">
        <v>0</v>
      </c>
      <c r="F137" s="321">
        <v>0</v>
      </c>
      <c r="G137" s="321">
        <v>0</v>
      </c>
      <c r="H137" s="321">
        <v>0</v>
      </c>
      <c r="I137" s="321">
        <v>0</v>
      </c>
      <c r="J137" s="321">
        <v>0</v>
      </c>
      <c r="K137" s="321">
        <v>0</v>
      </c>
      <c r="L137" s="321">
        <v>0</v>
      </c>
      <c r="M137" s="321">
        <v>0</v>
      </c>
      <c r="N137" s="321">
        <v>0</v>
      </c>
      <c r="O137" s="321">
        <v>0</v>
      </c>
      <c r="P137" s="321">
        <v>0</v>
      </c>
      <c r="Q137" s="321">
        <v>0</v>
      </c>
    </row>
    <row r="138" spans="1:18" ht="14.25" customHeight="1"/>
    <row r="139" spans="1:18" ht="14.25" customHeight="1">
      <c r="A139" s="321" t="s">
        <v>486</v>
      </c>
      <c r="D139" s="321" t="s">
        <v>479</v>
      </c>
      <c r="E139" s="321">
        <v>0</v>
      </c>
      <c r="F139" s="321">
        <v>0</v>
      </c>
      <c r="G139" s="321">
        <v>0</v>
      </c>
      <c r="H139" s="321">
        <v>0</v>
      </c>
      <c r="I139" s="321">
        <v>0</v>
      </c>
      <c r="J139" s="321">
        <v>0</v>
      </c>
      <c r="K139" s="321">
        <v>0</v>
      </c>
      <c r="L139" s="321">
        <v>0</v>
      </c>
      <c r="M139" s="321">
        <v>0</v>
      </c>
      <c r="N139" s="321">
        <v>0</v>
      </c>
      <c r="O139" s="321">
        <v>0</v>
      </c>
      <c r="P139" s="321">
        <v>0</v>
      </c>
      <c r="Q139" s="321">
        <v>0</v>
      </c>
      <c r="R139" s="321">
        <v>0</v>
      </c>
    </row>
    <row r="140" spans="1:18" ht="14.25" customHeight="1">
      <c r="A140" s="321" t="s">
        <v>487</v>
      </c>
      <c r="D140" s="321" t="s">
        <v>479</v>
      </c>
      <c r="E140" s="321">
        <v>0</v>
      </c>
      <c r="F140" s="321">
        <v>0</v>
      </c>
      <c r="G140" s="321">
        <v>0</v>
      </c>
      <c r="H140" s="321">
        <v>0</v>
      </c>
      <c r="I140" s="321">
        <v>0</v>
      </c>
      <c r="J140" s="321">
        <v>0</v>
      </c>
      <c r="K140" s="321">
        <v>0</v>
      </c>
      <c r="L140" s="321">
        <v>0</v>
      </c>
      <c r="M140" s="321">
        <v>0</v>
      </c>
      <c r="N140" s="321">
        <v>0</v>
      </c>
      <c r="O140" s="321">
        <v>0</v>
      </c>
      <c r="P140" s="321">
        <v>0</v>
      </c>
      <c r="Q140" s="321">
        <v>0</v>
      </c>
      <c r="R140" s="321">
        <v>0</v>
      </c>
    </row>
    <row r="141" spans="1:18" ht="14.25" customHeight="1">
      <c r="A141" s="321" t="s">
        <v>499</v>
      </c>
      <c r="C141" s="321" t="s">
        <v>480</v>
      </c>
      <c r="D141" s="321" t="s">
        <v>479</v>
      </c>
      <c r="E141" s="321">
        <v>0</v>
      </c>
      <c r="F141" s="321">
        <v>0</v>
      </c>
      <c r="G141" s="321">
        <v>0</v>
      </c>
      <c r="H141" s="321">
        <v>0</v>
      </c>
      <c r="I141" s="321">
        <v>0</v>
      </c>
      <c r="J141" s="321">
        <v>0</v>
      </c>
      <c r="K141" s="321">
        <v>0</v>
      </c>
      <c r="L141" s="321">
        <v>0</v>
      </c>
      <c r="M141" s="321">
        <v>0</v>
      </c>
      <c r="N141" s="321">
        <v>0</v>
      </c>
      <c r="O141" s="321">
        <v>0</v>
      </c>
      <c r="P141" s="321">
        <v>0</v>
      </c>
      <c r="Q141" s="321">
        <v>0</v>
      </c>
      <c r="R141" s="321">
        <v>0</v>
      </c>
    </row>
    <row r="142" spans="1:18" ht="14.25" customHeight="1"/>
    <row r="143" spans="1:18" ht="14.25" customHeight="1">
      <c r="A143" s="321" t="s">
        <v>500</v>
      </c>
      <c r="C143" s="321" t="s">
        <v>474</v>
      </c>
      <c r="D143" s="321" t="s">
        <v>37</v>
      </c>
      <c r="E143" s="321">
        <v>0</v>
      </c>
      <c r="F143" s="321">
        <v>0</v>
      </c>
      <c r="G143" s="321">
        <v>0</v>
      </c>
      <c r="H143" s="321">
        <v>0</v>
      </c>
      <c r="I143" s="321">
        <v>0</v>
      </c>
      <c r="J143" s="321">
        <v>0</v>
      </c>
      <c r="K143" s="321">
        <v>0</v>
      </c>
      <c r="L143" s="321">
        <v>0</v>
      </c>
      <c r="M143" s="321">
        <v>0</v>
      </c>
      <c r="N143" s="321">
        <v>0</v>
      </c>
      <c r="O143" s="321">
        <v>0</v>
      </c>
      <c r="P143" s="321">
        <v>0</v>
      </c>
      <c r="Q143" s="321">
        <v>0</v>
      </c>
    </row>
    <row r="144" spans="1:18" ht="14.25" customHeight="1">
      <c r="C144" s="321" t="s">
        <v>492</v>
      </c>
      <c r="D144" s="321" t="s">
        <v>477</v>
      </c>
      <c r="E144" s="321">
        <v>0</v>
      </c>
      <c r="F144" s="321">
        <v>0</v>
      </c>
      <c r="G144" s="321">
        <v>0</v>
      </c>
      <c r="H144" s="321">
        <v>0</v>
      </c>
      <c r="I144" s="321">
        <v>0</v>
      </c>
      <c r="J144" s="321">
        <v>0</v>
      </c>
      <c r="K144" s="321">
        <v>0</v>
      </c>
      <c r="L144" s="321">
        <v>0</v>
      </c>
      <c r="M144" s="321">
        <v>0</v>
      </c>
      <c r="N144" s="321">
        <v>0</v>
      </c>
      <c r="O144" s="321">
        <v>0</v>
      </c>
      <c r="P144" s="321">
        <v>0</v>
      </c>
      <c r="Q144" s="321">
        <v>0</v>
      </c>
    </row>
    <row r="145" spans="1:18" ht="14.25" customHeight="1">
      <c r="C145" s="321" t="s">
        <v>478</v>
      </c>
      <c r="D145" s="321" t="s">
        <v>479</v>
      </c>
      <c r="E145" s="321">
        <v>0</v>
      </c>
      <c r="F145" s="321">
        <v>0</v>
      </c>
      <c r="G145" s="321">
        <v>0</v>
      </c>
      <c r="H145" s="321">
        <v>0</v>
      </c>
      <c r="I145" s="321">
        <v>0</v>
      </c>
      <c r="J145" s="321">
        <v>0</v>
      </c>
      <c r="K145" s="321">
        <v>0</v>
      </c>
      <c r="L145" s="321">
        <v>0</v>
      </c>
      <c r="M145" s="321">
        <v>0</v>
      </c>
      <c r="N145" s="321">
        <v>0</v>
      </c>
      <c r="O145" s="321">
        <v>0</v>
      </c>
      <c r="P145" s="321">
        <v>0</v>
      </c>
      <c r="Q145" s="321">
        <v>0</v>
      </c>
      <c r="R145" s="321">
        <v>0</v>
      </c>
    </row>
    <row r="146" spans="1:18" ht="14.25" customHeight="1">
      <c r="C146" s="321" t="s">
        <v>480</v>
      </c>
      <c r="D146" s="321" t="s">
        <v>479</v>
      </c>
      <c r="E146" s="321">
        <v>0</v>
      </c>
      <c r="F146" s="321">
        <v>0</v>
      </c>
      <c r="G146" s="321">
        <v>0</v>
      </c>
      <c r="H146" s="321">
        <v>0</v>
      </c>
      <c r="I146" s="321">
        <v>0</v>
      </c>
      <c r="J146" s="321">
        <v>0</v>
      </c>
      <c r="K146" s="321">
        <v>0</v>
      </c>
      <c r="L146" s="321">
        <v>0</v>
      </c>
      <c r="M146" s="321">
        <v>0</v>
      </c>
      <c r="N146" s="321">
        <v>0</v>
      </c>
      <c r="O146" s="321">
        <v>0</v>
      </c>
      <c r="P146" s="321">
        <v>0</v>
      </c>
      <c r="Q146" s="321">
        <v>0</v>
      </c>
      <c r="R146" s="321">
        <v>0</v>
      </c>
    </row>
    <row r="147" spans="1:18" ht="14.25" customHeight="1">
      <c r="B147" s="321" t="s">
        <v>481</v>
      </c>
      <c r="E147" s="321">
        <v>0</v>
      </c>
      <c r="F147" s="321">
        <v>0</v>
      </c>
      <c r="G147" s="321">
        <v>0</v>
      </c>
      <c r="H147" s="321">
        <v>0</v>
      </c>
      <c r="I147" s="321">
        <v>0</v>
      </c>
      <c r="J147" s="321">
        <v>0</v>
      </c>
      <c r="K147" s="321">
        <v>0</v>
      </c>
      <c r="L147" s="321">
        <v>0</v>
      </c>
      <c r="M147" s="321">
        <v>0</v>
      </c>
      <c r="N147" s="321">
        <v>0</v>
      </c>
      <c r="O147" s="321">
        <v>0</v>
      </c>
      <c r="P147" s="321">
        <v>0</v>
      </c>
      <c r="Q147" s="321">
        <v>0</v>
      </c>
    </row>
    <row r="148" spans="1:18" ht="14.25" customHeight="1">
      <c r="B148" s="321" t="s">
        <v>482</v>
      </c>
      <c r="E148" s="321">
        <v>0</v>
      </c>
      <c r="F148" s="321">
        <v>0</v>
      </c>
      <c r="G148" s="321">
        <v>0</v>
      </c>
      <c r="H148" s="321">
        <v>0</v>
      </c>
      <c r="I148" s="321">
        <v>0</v>
      </c>
      <c r="J148" s="321">
        <v>0</v>
      </c>
      <c r="K148" s="321">
        <v>0</v>
      </c>
      <c r="L148" s="321">
        <v>0</v>
      </c>
      <c r="M148" s="321">
        <v>0</v>
      </c>
      <c r="N148" s="321">
        <v>0</v>
      </c>
      <c r="O148" s="321">
        <v>0</v>
      </c>
      <c r="P148" s="321">
        <v>0</v>
      </c>
      <c r="Q148" s="321">
        <v>0</v>
      </c>
    </row>
    <row r="149" spans="1:18" ht="14.25" customHeight="1"/>
    <row r="150" spans="1:18" ht="14.25" customHeight="1">
      <c r="A150" s="321" t="s">
        <v>501</v>
      </c>
      <c r="C150" s="321" t="s">
        <v>474</v>
      </c>
      <c r="D150" s="321" t="s">
        <v>37</v>
      </c>
      <c r="E150" s="321">
        <v>0</v>
      </c>
      <c r="F150" s="321">
        <v>0</v>
      </c>
      <c r="G150" s="321">
        <v>0</v>
      </c>
      <c r="H150" s="321">
        <v>0</v>
      </c>
      <c r="I150" s="321">
        <v>0</v>
      </c>
      <c r="J150" s="321">
        <v>0</v>
      </c>
      <c r="K150" s="321">
        <v>0</v>
      </c>
      <c r="L150" s="321">
        <v>0</v>
      </c>
      <c r="M150" s="321">
        <v>0</v>
      </c>
      <c r="N150" s="321">
        <v>0</v>
      </c>
      <c r="O150" s="321">
        <v>0</v>
      </c>
      <c r="P150" s="321">
        <v>0</v>
      </c>
      <c r="Q150" s="321">
        <v>0</v>
      </c>
    </row>
    <row r="151" spans="1:18" ht="14.25" customHeight="1">
      <c r="C151" s="321" t="s">
        <v>484</v>
      </c>
      <c r="D151" s="321" t="s">
        <v>477</v>
      </c>
      <c r="E151" s="321">
        <v>0</v>
      </c>
      <c r="F151" s="321">
        <v>0</v>
      </c>
      <c r="G151" s="321">
        <v>0</v>
      </c>
      <c r="H151" s="321">
        <v>0</v>
      </c>
      <c r="I151" s="321">
        <v>0</v>
      </c>
      <c r="J151" s="321">
        <v>0</v>
      </c>
      <c r="K151" s="321">
        <v>0</v>
      </c>
      <c r="L151" s="321">
        <v>0</v>
      </c>
      <c r="M151" s="321">
        <v>0</v>
      </c>
      <c r="N151" s="321">
        <v>0</v>
      </c>
      <c r="O151" s="321">
        <v>0</v>
      </c>
      <c r="P151" s="321">
        <v>0</v>
      </c>
      <c r="Q151" s="321">
        <v>0</v>
      </c>
    </row>
    <row r="152" spans="1:18" ht="14.25" customHeight="1">
      <c r="C152" s="321" t="s">
        <v>478</v>
      </c>
      <c r="D152" s="321" t="s">
        <v>479</v>
      </c>
      <c r="E152" s="321">
        <v>0</v>
      </c>
      <c r="F152" s="321">
        <v>0</v>
      </c>
      <c r="G152" s="321">
        <v>0</v>
      </c>
      <c r="H152" s="321">
        <v>0</v>
      </c>
      <c r="I152" s="321">
        <v>0</v>
      </c>
      <c r="J152" s="321">
        <v>0</v>
      </c>
      <c r="K152" s="321">
        <v>0</v>
      </c>
      <c r="L152" s="321">
        <v>0</v>
      </c>
      <c r="M152" s="321">
        <v>0</v>
      </c>
      <c r="N152" s="321">
        <v>0</v>
      </c>
      <c r="O152" s="321">
        <v>0</v>
      </c>
      <c r="P152" s="321">
        <v>0</v>
      </c>
      <c r="Q152" s="321">
        <v>0</v>
      </c>
      <c r="R152" s="321">
        <v>0</v>
      </c>
    </row>
    <row r="153" spans="1:18" ht="14.25" customHeight="1">
      <c r="C153" s="321" t="s">
        <v>480</v>
      </c>
      <c r="D153" s="321" t="s">
        <v>479</v>
      </c>
      <c r="E153" s="321">
        <v>0</v>
      </c>
      <c r="F153" s="321">
        <v>0</v>
      </c>
      <c r="G153" s="321">
        <v>0</v>
      </c>
      <c r="H153" s="321">
        <v>0</v>
      </c>
      <c r="I153" s="321">
        <v>0</v>
      </c>
      <c r="J153" s="321">
        <v>0</v>
      </c>
      <c r="K153" s="321">
        <v>0</v>
      </c>
      <c r="L153" s="321">
        <v>0</v>
      </c>
      <c r="M153" s="321">
        <v>0</v>
      </c>
      <c r="N153" s="321">
        <v>0</v>
      </c>
      <c r="O153" s="321">
        <v>0</v>
      </c>
      <c r="P153" s="321">
        <v>0</v>
      </c>
      <c r="Q153" s="321">
        <v>0</v>
      </c>
      <c r="R153" s="321">
        <v>0</v>
      </c>
    </row>
    <row r="154" spans="1:18" ht="14.25" customHeight="1">
      <c r="B154" s="321" t="s">
        <v>481</v>
      </c>
      <c r="E154" s="321">
        <v>0</v>
      </c>
      <c r="F154" s="321">
        <v>0</v>
      </c>
      <c r="G154" s="321">
        <v>0</v>
      </c>
      <c r="H154" s="321">
        <v>0</v>
      </c>
      <c r="I154" s="321">
        <v>0</v>
      </c>
      <c r="J154" s="321">
        <v>0</v>
      </c>
      <c r="K154" s="321">
        <v>0</v>
      </c>
      <c r="L154" s="321">
        <v>0</v>
      </c>
      <c r="M154" s="321">
        <v>0</v>
      </c>
      <c r="N154" s="321">
        <v>0</v>
      </c>
      <c r="O154" s="321">
        <v>0</v>
      </c>
      <c r="P154" s="321">
        <v>0</v>
      </c>
      <c r="Q154" s="321">
        <v>0</v>
      </c>
    </row>
    <row r="155" spans="1:18" ht="14.25" customHeight="1">
      <c r="B155" s="321" t="s">
        <v>482</v>
      </c>
      <c r="E155" s="321">
        <v>0</v>
      </c>
      <c r="F155" s="321">
        <v>0</v>
      </c>
      <c r="G155" s="321">
        <v>0</v>
      </c>
      <c r="H155" s="321">
        <v>0</v>
      </c>
      <c r="I155" s="321">
        <v>0</v>
      </c>
      <c r="J155" s="321">
        <v>0</v>
      </c>
      <c r="K155" s="321">
        <v>0</v>
      </c>
      <c r="L155" s="321">
        <v>0</v>
      </c>
      <c r="M155" s="321">
        <v>0</v>
      </c>
      <c r="N155" s="321">
        <v>0</v>
      </c>
      <c r="O155" s="321">
        <v>0</v>
      </c>
      <c r="P155" s="321">
        <v>0</v>
      </c>
      <c r="Q155" s="321">
        <v>0</v>
      </c>
    </row>
    <row r="156" spans="1:18" ht="14.25" customHeight="1"/>
    <row r="157" spans="1:18" ht="14.25" customHeight="1">
      <c r="A157" s="321" t="s">
        <v>486</v>
      </c>
      <c r="D157" s="321" t="s">
        <v>479</v>
      </c>
      <c r="E157" s="321">
        <v>0</v>
      </c>
      <c r="F157" s="321">
        <v>0</v>
      </c>
      <c r="G157" s="321">
        <v>0</v>
      </c>
      <c r="H157" s="321">
        <v>0</v>
      </c>
      <c r="I157" s="321">
        <v>0</v>
      </c>
      <c r="J157" s="321">
        <v>0</v>
      </c>
      <c r="K157" s="321">
        <v>0</v>
      </c>
      <c r="L157" s="321">
        <v>0</v>
      </c>
      <c r="M157" s="321">
        <v>0</v>
      </c>
      <c r="N157" s="321">
        <v>0</v>
      </c>
      <c r="O157" s="321">
        <v>0</v>
      </c>
      <c r="P157" s="321">
        <v>0</v>
      </c>
      <c r="Q157" s="321">
        <v>0</v>
      </c>
      <c r="R157" s="321">
        <v>0</v>
      </c>
    </row>
    <row r="158" spans="1:18" ht="14.25" customHeight="1">
      <c r="A158" s="321" t="s">
        <v>487</v>
      </c>
      <c r="D158" s="321" t="s">
        <v>479</v>
      </c>
      <c r="E158" s="321">
        <v>0</v>
      </c>
      <c r="F158" s="321">
        <v>0</v>
      </c>
      <c r="G158" s="321">
        <v>0</v>
      </c>
      <c r="H158" s="321">
        <v>0</v>
      </c>
      <c r="I158" s="321">
        <v>0</v>
      </c>
      <c r="J158" s="321">
        <v>0</v>
      </c>
      <c r="K158" s="321">
        <v>0</v>
      </c>
      <c r="L158" s="321">
        <v>0</v>
      </c>
      <c r="M158" s="321">
        <v>0</v>
      </c>
      <c r="N158" s="321">
        <v>0</v>
      </c>
      <c r="O158" s="321">
        <v>0</v>
      </c>
      <c r="P158" s="321">
        <v>0</v>
      </c>
      <c r="Q158" s="321">
        <v>0</v>
      </c>
      <c r="R158" s="321">
        <v>0</v>
      </c>
    </row>
    <row r="159" spans="1:18" ht="14.25" customHeight="1">
      <c r="A159" s="321" t="s">
        <v>502</v>
      </c>
      <c r="C159" s="321" t="s">
        <v>480</v>
      </c>
      <c r="D159" s="321" t="s">
        <v>479</v>
      </c>
      <c r="E159" s="321">
        <v>0</v>
      </c>
      <c r="F159" s="321">
        <v>0</v>
      </c>
      <c r="G159" s="321">
        <v>0</v>
      </c>
      <c r="H159" s="321">
        <v>0</v>
      </c>
      <c r="I159" s="321">
        <v>0</v>
      </c>
      <c r="J159" s="321">
        <v>0</v>
      </c>
      <c r="K159" s="321">
        <v>0</v>
      </c>
      <c r="L159" s="321">
        <v>0</v>
      </c>
      <c r="M159" s="321">
        <v>0</v>
      </c>
      <c r="N159" s="321">
        <v>0</v>
      </c>
      <c r="O159" s="321">
        <v>0</v>
      </c>
      <c r="P159" s="321">
        <v>0</v>
      </c>
      <c r="Q159" s="321">
        <v>0</v>
      </c>
      <c r="R159" s="321">
        <v>0</v>
      </c>
    </row>
    <row r="160" spans="1:18" ht="14.25" customHeight="1"/>
    <row r="161" spans="1:18" ht="14.25" customHeight="1">
      <c r="A161" s="321" t="s">
        <v>503</v>
      </c>
    </row>
    <row r="162" spans="1:18" ht="14.25" customHeight="1">
      <c r="A162" s="321" t="s">
        <v>504</v>
      </c>
      <c r="C162" s="321" t="s">
        <v>474</v>
      </c>
      <c r="D162" s="321" t="s">
        <v>37</v>
      </c>
      <c r="E162" s="321">
        <v>0</v>
      </c>
      <c r="F162" s="321">
        <v>0</v>
      </c>
      <c r="G162" s="321">
        <v>0</v>
      </c>
      <c r="H162" s="321">
        <v>0</v>
      </c>
      <c r="I162" s="321">
        <v>0</v>
      </c>
      <c r="J162" s="321">
        <v>0</v>
      </c>
      <c r="K162" s="321">
        <v>0</v>
      </c>
      <c r="L162" s="321">
        <v>0</v>
      </c>
      <c r="M162" s="321">
        <v>0</v>
      </c>
      <c r="N162" s="321">
        <v>0</v>
      </c>
      <c r="O162" s="321">
        <v>0</v>
      </c>
      <c r="P162" s="321">
        <v>0</v>
      </c>
      <c r="Q162" s="321">
        <v>0</v>
      </c>
    </row>
    <row r="163" spans="1:18" ht="14.25" customHeight="1">
      <c r="C163" s="321" t="s">
        <v>484</v>
      </c>
      <c r="D163" s="321" t="s">
        <v>477</v>
      </c>
      <c r="E163" s="321">
        <v>0</v>
      </c>
      <c r="F163" s="321">
        <v>0</v>
      </c>
      <c r="G163" s="321">
        <v>0</v>
      </c>
      <c r="H163" s="321">
        <v>0</v>
      </c>
      <c r="I163" s="321">
        <v>0</v>
      </c>
      <c r="J163" s="321">
        <v>0</v>
      </c>
      <c r="K163" s="321">
        <v>0</v>
      </c>
      <c r="L163" s="321">
        <v>0</v>
      </c>
      <c r="M163" s="321">
        <v>0</v>
      </c>
      <c r="N163" s="321">
        <v>0</v>
      </c>
      <c r="O163" s="321">
        <v>0</v>
      </c>
      <c r="P163" s="321">
        <v>0</v>
      </c>
      <c r="Q163" s="321">
        <v>0</v>
      </c>
    </row>
    <row r="164" spans="1:18" ht="14.25" customHeight="1">
      <c r="C164" s="321" t="s">
        <v>478</v>
      </c>
      <c r="D164" s="321" t="s">
        <v>479</v>
      </c>
      <c r="E164" s="321">
        <v>0</v>
      </c>
      <c r="F164" s="321">
        <v>0</v>
      </c>
      <c r="G164" s="321">
        <v>0</v>
      </c>
      <c r="H164" s="321">
        <v>0</v>
      </c>
      <c r="I164" s="321">
        <v>0</v>
      </c>
      <c r="J164" s="321">
        <v>0</v>
      </c>
      <c r="K164" s="321">
        <v>0</v>
      </c>
      <c r="L164" s="321">
        <v>0</v>
      </c>
      <c r="M164" s="321">
        <v>0</v>
      </c>
      <c r="N164" s="321">
        <v>0</v>
      </c>
      <c r="O164" s="321">
        <v>0</v>
      </c>
      <c r="P164" s="321">
        <v>0</v>
      </c>
      <c r="Q164" s="321">
        <v>0</v>
      </c>
      <c r="R164" s="321">
        <v>0</v>
      </c>
    </row>
    <row r="165" spans="1:18" ht="14.25" customHeight="1">
      <c r="C165" s="321" t="s">
        <v>480</v>
      </c>
      <c r="D165" s="321" t="s">
        <v>479</v>
      </c>
      <c r="E165" s="321">
        <v>0</v>
      </c>
      <c r="F165" s="321">
        <v>0</v>
      </c>
      <c r="G165" s="321">
        <v>0</v>
      </c>
      <c r="H165" s="321">
        <v>0</v>
      </c>
      <c r="I165" s="321">
        <v>0</v>
      </c>
      <c r="J165" s="321">
        <v>0</v>
      </c>
      <c r="K165" s="321">
        <v>0</v>
      </c>
      <c r="L165" s="321">
        <v>0</v>
      </c>
      <c r="M165" s="321">
        <v>0</v>
      </c>
      <c r="N165" s="321">
        <v>0</v>
      </c>
      <c r="O165" s="321">
        <v>0</v>
      </c>
      <c r="P165" s="321">
        <v>0</v>
      </c>
      <c r="Q165" s="321">
        <v>0</v>
      </c>
      <c r="R165" s="321">
        <v>0</v>
      </c>
    </row>
    <row r="166" spans="1:18" ht="14.25" customHeight="1">
      <c r="B166" s="321" t="s">
        <v>505</v>
      </c>
      <c r="E166" s="321">
        <v>0</v>
      </c>
      <c r="F166" s="321">
        <v>0</v>
      </c>
      <c r="G166" s="321">
        <v>0</v>
      </c>
      <c r="H166" s="321">
        <v>0</v>
      </c>
      <c r="I166" s="321">
        <v>0</v>
      </c>
      <c r="J166" s="321">
        <v>0</v>
      </c>
      <c r="K166" s="321">
        <v>0</v>
      </c>
      <c r="L166" s="321">
        <v>0</v>
      </c>
      <c r="M166" s="321">
        <v>0</v>
      </c>
      <c r="N166" s="321">
        <v>0</v>
      </c>
      <c r="O166" s="321">
        <v>0</v>
      </c>
      <c r="P166" s="321">
        <v>0</v>
      </c>
      <c r="Q166" s="321">
        <v>0</v>
      </c>
    </row>
    <row r="167" spans="1:18" ht="14.25" customHeight="1">
      <c r="B167" s="321" t="s">
        <v>481</v>
      </c>
      <c r="E167" s="321">
        <v>0</v>
      </c>
      <c r="F167" s="321">
        <v>0</v>
      </c>
      <c r="G167" s="321">
        <v>0</v>
      </c>
      <c r="H167" s="321">
        <v>0</v>
      </c>
      <c r="I167" s="321">
        <v>0</v>
      </c>
      <c r="J167" s="321">
        <v>0</v>
      </c>
      <c r="K167" s="321">
        <v>0</v>
      </c>
      <c r="L167" s="321">
        <v>0</v>
      </c>
      <c r="M167" s="321">
        <v>0</v>
      </c>
      <c r="N167" s="321">
        <v>0</v>
      </c>
      <c r="O167" s="321">
        <v>0</v>
      </c>
      <c r="P167" s="321">
        <v>0</v>
      </c>
      <c r="Q167" s="321">
        <v>0</v>
      </c>
    </row>
    <row r="168" spans="1:18" ht="14.25" customHeight="1">
      <c r="B168" s="321" t="s">
        <v>482</v>
      </c>
      <c r="E168" s="321">
        <v>0</v>
      </c>
      <c r="F168" s="321">
        <v>0</v>
      </c>
      <c r="G168" s="321">
        <v>0</v>
      </c>
      <c r="H168" s="321">
        <v>0</v>
      </c>
      <c r="I168" s="321">
        <v>0</v>
      </c>
      <c r="J168" s="321">
        <v>0</v>
      </c>
      <c r="K168" s="321">
        <v>0</v>
      </c>
      <c r="L168" s="321">
        <v>0</v>
      </c>
      <c r="M168" s="321">
        <v>0</v>
      </c>
      <c r="N168" s="321">
        <v>0</v>
      </c>
      <c r="O168" s="321">
        <v>0</v>
      </c>
      <c r="P168" s="321">
        <v>0</v>
      </c>
      <c r="Q168" s="321">
        <v>0</v>
      </c>
    </row>
    <row r="169" spans="1:18" ht="14.25" customHeight="1"/>
    <row r="170" spans="1:18" ht="14.25" customHeight="1">
      <c r="A170" s="321" t="s">
        <v>506</v>
      </c>
      <c r="C170" s="321" t="s">
        <v>474</v>
      </c>
      <c r="D170" s="321" t="s">
        <v>37</v>
      </c>
      <c r="E170" s="321">
        <v>0</v>
      </c>
      <c r="F170" s="321">
        <v>0</v>
      </c>
      <c r="G170" s="321">
        <v>0</v>
      </c>
      <c r="H170" s="321">
        <v>0</v>
      </c>
      <c r="I170" s="321">
        <v>0</v>
      </c>
      <c r="J170" s="321">
        <v>0</v>
      </c>
      <c r="K170" s="321">
        <v>0</v>
      </c>
      <c r="L170" s="321">
        <v>0</v>
      </c>
      <c r="M170" s="321">
        <v>0</v>
      </c>
      <c r="N170" s="321">
        <v>0</v>
      </c>
      <c r="O170" s="321">
        <v>0</v>
      </c>
      <c r="P170" s="321">
        <v>0</v>
      </c>
      <c r="Q170" s="321">
        <v>0</v>
      </c>
    </row>
    <row r="171" spans="1:18" ht="14.25" customHeight="1">
      <c r="C171" s="321" t="s">
        <v>484</v>
      </c>
      <c r="D171" s="321" t="s">
        <v>477</v>
      </c>
      <c r="E171" s="321">
        <v>0</v>
      </c>
      <c r="F171" s="321">
        <v>0</v>
      </c>
      <c r="G171" s="321">
        <v>0</v>
      </c>
      <c r="H171" s="321">
        <v>0</v>
      </c>
      <c r="I171" s="321">
        <v>0</v>
      </c>
      <c r="J171" s="321">
        <v>0</v>
      </c>
      <c r="K171" s="321">
        <v>0</v>
      </c>
      <c r="L171" s="321">
        <v>0</v>
      </c>
      <c r="M171" s="321">
        <v>0</v>
      </c>
      <c r="N171" s="321">
        <v>0</v>
      </c>
      <c r="O171" s="321">
        <v>0</v>
      </c>
      <c r="P171" s="321">
        <v>0</v>
      </c>
      <c r="Q171" s="321">
        <v>0</v>
      </c>
    </row>
    <row r="172" spans="1:18" ht="14.25" customHeight="1">
      <c r="C172" s="321" t="s">
        <v>478</v>
      </c>
      <c r="D172" s="321" t="s">
        <v>479</v>
      </c>
      <c r="E172" s="321">
        <v>0</v>
      </c>
      <c r="F172" s="321">
        <v>0</v>
      </c>
      <c r="G172" s="321">
        <v>0</v>
      </c>
      <c r="H172" s="321">
        <v>0</v>
      </c>
      <c r="I172" s="321">
        <v>0</v>
      </c>
      <c r="J172" s="321">
        <v>0</v>
      </c>
      <c r="K172" s="321">
        <v>0</v>
      </c>
      <c r="L172" s="321">
        <v>0</v>
      </c>
      <c r="M172" s="321">
        <v>0</v>
      </c>
      <c r="N172" s="321">
        <v>0</v>
      </c>
      <c r="O172" s="321">
        <v>0</v>
      </c>
      <c r="P172" s="321">
        <v>0</v>
      </c>
      <c r="Q172" s="321">
        <v>0</v>
      </c>
      <c r="R172" s="321">
        <v>0</v>
      </c>
    </row>
    <row r="173" spans="1:18" ht="14.25" customHeight="1">
      <c r="C173" s="321" t="s">
        <v>480</v>
      </c>
      <c r="D173" s="321" t="s">
        <v>479</v>
      </c>
      <c r="E173" s="321">
        <v>0</v>
      </c>
      <c r="F173" s="321">
        <v>0</v>
      </c>
      <c r="G173" s="321">
        <v>0</v>
      </c>
      <c r="H173" s="321">
        <v>0</v>
      </c>
      <c r="I173" s="321">
        <v>0</v>
      </c>
      <c r="J173" s="321">
        <v>0</v>
      </c>
      <c r="K173" s="321">
        <v>0</v>
      </c>
      <c r="L173" s="321">
        <v>0</v>
      </c>
      <c r="M173" s="321">
        <v>0</v>
      </c>
      <c r="N173" s="321">
        <v>0</v>
      </c>
      <c r="O173" s="321">
        <v>0</v>
      </c>
      <c r="P173" s="321">
        <v>0</v>
      </c>
      <c r="Q173" s="321">
        <v>0</v>
      </c>
      <c r="R173" s="321">
        <v>0</v>
      </c>
    </row>
    <row r="174" spans="1:18" ht="14.25" customHeight="1">
      <c r="B174" s="321" t="s">
        <v>505</v>
      </c>
      <c r="E174" s="321">
        <v>0</v>
      </c>
      <c r="F174" s="321">
        <v>0</v>
      </c>
      <c r="G174" s="321">
        <v>0</v>
      </c>
      <c r="H174" s="321">
        <v>0</v>
      </c>
      <c r="I174" s="321">
        <v>0</v>
      </c>
      <c r="J174" s="321">
        <v>0</v>
      </c>
      <c r="K174" s="321">
        <v>0</v>
      </c>
      <c r="L174" s="321">
        <v>0</v>
      </c>
      <c r="M174" s="321">
        <v>0</v>
      </c>
      <c r="N174" s="321">
        <v>0</v>
      </c>
      <c r="O174" s="321">
        <v>0</v>
      </c>
      <c r="P174" s="321">
        <v>0</v>
      </c>
      <c r="Q174" s="321">
        <v>0</v>
      </c>
    </row>
    <row r="175" spans="1:18" ht="14.25" customHeight="1">
      <c r="B175" s="321" t="s">
        <v>481</v>
      </c>
      <c r="E175" s="321">
        <v>0</v>
      </c>
      <c r="F175" s="321">
        <v>0</v>
      </c>
      <c r="G175" s="321">
        <v>0</v>
      </c>
      <c r="H175" s="321">
        <v>0</v>
      </c>
      <c r="I175" s="321">
        <v>0</v>
      </c>
      <c r="J175" s="321">
        <v>0</v>
      </c>
      <c r="K175" s="321">
        <v>0</v>
      </c>
      <c r="L175" s="321">
        <v>0</v>
      </c>
      <c r="M175" s="321">
        <v>0</v>
      </c>
      <c r="N175" s="321">
        <v>0</v>
      </c>
      <c r="O175" s="321">
        <v>0</v>
      </c>
      <c r="P175" s="321">
        <v>0</v>
      </c>
      <c r="Q175" s="321">
        <v>0</v>
      </c>
    </row>
    <row r="176" spans="1:18" ht="14.25" customHeight="1">
      <c r="B176" s="321" t="s">
        <v>482</v>
      </c>
      <c r="E176" s="321">
        <v>0</v>
      </c>
      <c r="F176" s="321">
        <v>0</v>
      </c>
      <c r="G176" s="321">
        <v>0</v>
      </c>
      <c r="H176" s="321">
        <v>0</v>
      </c>
      <c r="I176" s="321">
        <v>0</v>
      </c>
      <c r="J176" s="321">
        <v>0</v>
      </c>
      <c r="K176" s="321">
        <v>0</v>
      </c>
      <c r="L176" s="321">
        <v>0</v>
      </c>
      <c r="M176" s="321">
        <v>0</v>
      </c>
      <c r="N176" s="321">
        <v>0</v>
      </c>
      <c r="O176" s="321">
        <v>0</v>
      </c>
      <c r="P176" s="321">
        <v>0</v>
      </c>
      <c r="Q176" s="321">
        <v>0</v>
      </c>
    </row>
    <row r="177" spans="1:18" ht="14.25" customHeight="1"/>
    <row r="178" spans="1:18" ht="14.25" customHeight="1">
      <c r="A178" s="321" t="s">
        <v>507</v>
      </c>
      <c r="C178" s="321" t="s">
        <v>474</v>
      </c>
      <c r="D178" s="321" t="s">
        <v>37</v>
      </c>
      <c r="E178" s="321">
        <v>0</v>
      </c>
      <c r="F178" s="321">
        <v>0</v>
      </c>
      <c r="G178" s="321">
        <v>0</v>
      </c>
      <c r="H178" s="321">
        <v>0</v>
      </c>
      <c r="I178" s="321">
        <v>0</v>
      </c>
      <c r="J178" s="321">
        <v>0</v>
      </c>
      <c r="K178" s="321">
        <v>0</v>
      </c>
      <c r="L178" s="321">
        <v>0</v>
      </c>
      <c r="M178" s="321">
        <v>0</v>
      </c>
      <c r="N178" s="321">
        <v>0</v>
      </c>
      <c r="O178" s="321">
        <v>0</v>
      </c>
      <c r="P178" s="321">
        <v>0</v>
      </c>
      <c r="Q178" s="321">
        <v>0</v>
      </c>
    </row>
    <row r="179" spans="1:18" ht="14.25" customHeight="1">
      <c r="C179" s="321" t="s">
        <v>484</v>
      </c>
      <c r="D179" s="321" t="s">
        <v>477</v>
      </c>
      <c r="E179" s="321">
        <v>0</v>
      </c>
      <c r="F179" s="321">
        <v>0</v>
      </c>
      <c r="G179" s="321">
        <v>0</v>
      </c>
      <c r="H179" s="321">
        <v>0</v>
      </c>
      <c r="I179" s="321">
        <v>0</v>
      </c>
      <c r="J179" s="321">
        <v>0</v>
      </c>
      <c r="K179" s="321">
        <v>0</v>
      </c>
      <c r="L179" s="321">
        <v>0</v>
      </c>
      <c r="M179" s="321">
        <v>0</v>
      </c>
      <c r="N179" s="321">
        <v>0</v>
      </c>
      <c r="O179" s="321">
        <v>0</v>
      </c>
      <c r="P179" s="321">
        <v>0</v>
      </c>
      <c r="Q179" s="321">
        <v>0</v>
      </c>
    </row>
    <row r="180" spans="1:18" ht="14.25" customHeight="1">
      <c r="C180" s="321" t="s">
        <v>478</v>
      </c>
      <c r="D180" s="321" t="s">
        <v>479</v>
      </c>
      <c r="E180" s="321">
        <v>0</v>
      </c>
      <c r="F180" s="321">
        <v>0</v>
      </c>
      <c r="G180" s="321">
        <v>0</v>
      </c>
      <c r="H180" s="321">
        <v>0</v>
      </c>
      <c r="I180" s="321">
        <v>0</v>
      </c>
      <c r="J180" s="321">
        <v>0</v>
      </c>
      <c r="K180" s="321">
        <v>0</v>
      </c>
      <c r="L180" s="321">
        <v>0</v>
      </c>
      <c r="M180" s="321">
        <v>0</v>
      </c>
      <c r="N180" s="321">
        <v>0</v>
      </c>
      <c r="O180" s="321">
        <v>0</v>
      </c>
      <c r="P180" s="321">
        <v>0</v>
      </c>
      <c r="Q180" s="321">
        <v>0</v>
      </c>
      <c r="R180" s="321">
        <v>0</v>
      </c>
    </row>
    <row r="181" spans="1:18" ht="14.25" customHeight="1">
      <c r="C181" s="321" t="s">
        <v>480</v>
      </c>
      <c r="D181" s="321" t="s">
        <v>479</v>
      </c>
      <c r="E181" s="321">
        <v>0</v>
      </c>
      <c r="F181" s="321">
        <v>0</v>
      </c>
      <c r="G181" s="321">
        <v>0</v>
      </c>
      <c r="H181" s="321">
        <v>0</v>
      </c>
      <c r="I181" s="321">
        <v>0</v>
      </c>
      <c r="J181" s="321">
        <v>0</v>
      </c>
      <c r="K181" s="321">
        <v>0</v>
      </c>
      <c r="L181" s="321">
        <v>0</v>
      </c>
      <c r="M181" s="321">
        <v>0</v>
      </c>
      <c r="N181" s="321">
        <v>0</v>
      </c>
      <c r="O181" s="321">
        <v>0</v>
      </c>
      <c r="P181" s="321">
        <v>0</v>
      </c>
      <c r="Q181" s="321">
        <v>0</v>
      </c>
      <c r="R181" s="321">
        <v>0</v>
      </c>
    </row>
    <row r="182" spans="1:18" ht="14.25" customHeight="1">
      <c r="B182" s="321" t="s">
        <v>481</v>
      </c>
      <c r="E182" s="321">
        <v>0</v>
      </c>
      <c r="F182" s="321">
        <v>0</v>
      </c>
      <c r="G182" s="321">
        <v>0</v>
      </c>
      <c r="H182" s="321">
        <v>0</v>
      </c>
      <c r="I182" s="321">
        <v>0</v>
      </c>
      <c r="J182" s="321">
        <v>0</v>
      </c>
      <c r="K182" s="321">
        <v>0</v>
      </c>
      <c r="L182" s="321">
        <v>0</v>
      </c>
      <c r="M182" s="321">
        <v>0</v>
      </c>
      <c r="N182" s="321">
        <v>0</v>
      </c>
      <c r="O182" s="321">
        <v>0</v>
      </c>
      <c r="P182" s="321">
        <v>0</v>
      </c>
      <c r="Q182" s="321">
        <v>0</v>
      </c>
    </row>
    <row r="183" spans="1:18" ht="14.25" customHeight="1">
      <c r="B183" s="321" t="s">
        <v>482</v>
      </c>
      <c r="E183" s="321">
        <v>0</v>
      </c>
      <c r="F183" s="321">
        <v>0</v>
      </c>
      <c r="G183" s="321">
        <v>0</v>
      </c>
      <c r="H183" s="321">
        <v>0</v>
      </c>
      <c r="I183" s="321">
        <v>0</v>
      </c>
      <c r="J183" s="321">
        <v>0</v>
      </c>
      <c r="K183" s="321">
        <v>0</v>
      </c>
      <c r="L183" s="321">
        <v>0</v>
      </c>
      <c r="M183" s="321">
        <v>0</v>
      </c>
      <c r="N183" s="321">
        <v>0</v>
      </c>
      <c r="O183" s="321">
        <v>0</v>
      </c>
      <c r="P183" s="321">
        <v>0</v>
      </c>
      <c r="Q183" s="321">
        <v>0</v>
      </c>
    </row>
    <row r="184" spans="1:18" ht="14.25" customHeight="1"/>
    <row r="185" spans="1:18" ht="14.25" customHeight="1">
      <c r="A185" s="321" t="s">
        <v>508</v>
      </c>
      <c r="C185" s="321" t="s">
        <v>474</v>
      </c>
      <c r="D185" s="321" t="s">
        <v>37</v>
      </c>
      <c r="E185" s="321">
        <v>0</v>
      </c>
      <c r="F185" s="321">
        <v>0</v>
      </c>
      <c r="G185" s="321">
        <v>0</v>
      </c>
      <c r="H185" s="321">
        <v>0</v>
      </c>
      <c r="I185" s="321">
        <v>0</v>
      </c>
      <c r="J185" s="321">
        <v>0</v>
      </c>
      <c r="K185" s="321">
        <v>0</v>
      </c>
      <c r="L185" s="321">
        <v>0</v>
      </c>
      <c r="M185" s="321">
        <v>0</v>
      </c>
      <c r="N185" s="321">
        <v>0</v>
      </c>
      <c r="O185" s="321">
        <v>0</v>
      </c>
      <c r="P185" s="321">
        <v>0</v>
      </c>
      <c r="Q185" s="321">
        <v>0</v>
      </c>
    </row>
    <row r="186" spans="1:18" ht="14.25" customHeight="1">
      <c r="C186" s="321" t="s">
        <v>484</v>
      </c>
      <c r="D186" s="321" t="s">
        <v>477</v>
      </c>
      <c r="E186" s="321">
        <v>0</v>
      </c>
      <c r="F186" s="321">
        <v>0</v>
      </c>
      <c r="G186" s="321">
        <v>0</v>
      </c>
      <c r="H186" s="321">
        <v>0</v>
      </c>
      <c r="I186" s="321">
        <v>0</v>
      </c>
      <c r="J186" s="321">
        <v>0</v>
      </c>
      <c r="K186" s="321">
        <v>0</v>
      </c>
      <c r="L186" s="321">
        <v>0</v>
      </c>
      <c r="M186" s="321">
        <v>0</v>
      </c>
      <c r="N186" s="321">
        <v>0</v>
      </c>
      <c r="O186" s="321">
        <v>0</v>
      </c>
      <c r="P186" s="321">
        <v>0</v>
      </c>
      <c r="Q186" s="321">
        <v>0</v>
      </c>
    </row>
    <row r="187" spans="1:18" ht="14.25" customHeight="1">
      <c r="C187" s="321" t="s">
        <v>478</v>
      </c>
      <c r="D187" s="321" t="s">
        <v>479</v>
      </c>
      <c r="E187" s="321">
        <v>0</v>
      </c>
      <c r="F187" s="321">
        <v>0</v>
      </c>
      <c r="G187" s="321">
        <v>0</v>
      </c>
      <c r="H187" s="321">
        <v>0</v>
      </c>
      <c r="I187" s="321">
        <v>0</v>
      </c>
      <c r="J187" s="321">
        <v>0</v>
      </c>
      <c r="K187" s="321">
        <v>0</v>
      </c>
      <c r="L187" s="321">
        <v>0</v>
      </c>
      <c r="M187" s="321">
        <v>0</v>
      </c>
      <c r="N187" s="321">
        <v>0</v>
      </c>
      <c r="O187" s="321">
        <v>0</v>
      </c>
      <c r="P187" s="321">
        <v>0</v>
      </c>
      <c r="Q187" s="321">
        <v>0</v>
      </c>
      <c r="R187" s="321">
        <v>0</v>
      </c>
    </row>
    <row r="188" spans="1:18" ht="14.25" customHeight="1">
      <c r="C188" s="321" t="s">
        <v>480</v>
      </c>
      <c r="D188" s="321" t="s">
        <v>479</v>
      </c>
      <c r="E188" s="321">
        <v>0</v>
      </c>
      <c r="F188" s="321">
        <v>0</v>
      </c>
      <c r="G188" s="321">
        <v>0</v>
      </c>
      <c r="H188" s="321">
        <v>0</v>
      </c>
      <c r="I188" s="321">
        <v>0</v>
      </c>
      <c r="J188" s="321">
        <v>0</v>
      </c>
      <c r="K188" s="321">
        <v>0</v>
      </c>
      <c r="L188" s="321">
        <v>0</v>
      </c>
      <c r="M188" s="321">
        <v>0</v>
      </c>
      <c r="N188" s="321">
        <v>0</v>
      </c>
      <c r="O188" s="321">
        <v>0</v>
      </c>
      <c r="P188" s="321">
        <v>0</v>
      </c>
      <c r="Q188" s="321">
        <v>0</v>
      </c>
      <c r="R188" s="321">
        <v>0</v>
      </c>
    </row>
    <row r="189" spans="1:18" ht="14.25" customHeight="1">
      <c r="B189" s="321" t="s">
        <v>481</v>
      </c>
      <c r="E189" s="321">
        <v>0</v>
      </c>
      <c r="F189" s="321">
        <v>0</v>
      </c>
      <c r="G189" s="321">
        <v>0</v>
      </c>
      <c r="H189" s="321">
        <v>0</v>
      </c>
      <c r="I189" s="321">
        <v>0</v>
      </c>
      <c r="J189" s="321">
        <v>0</v>
      </c>
      <c r="K189" s="321">
        <v>0</v>
      </c>
      <c r="L189" s="321">
        <v>0</v>
      </c>
      <c r="M189" s="321">
        <v>0</v>
      </c>
      <c r="N189" s="321">
        <v>0</v>
      </c>
      <c r="O189" s="321">
        <v>0</v>
      </c>
      <c r="P189" s="321">
        <v>0</v>
      </c>
      <c r="Q189" s="321">
        <v>0</v>
      </c>
    </row>
    <row r="190" spans="1:18" ht="14.25" customHeight="1">
      <c r="B190" s="321" t="s">
        <v>482</v>
      </c>
      <c r="E190" s="321">
        <v>0</v>
      </c>
      <c r="F190" s="321">
        <v>0</v>
      </c>
      <c r="G190" s="321">
        <v>0</v>
      </c>
      <c r="H190" s="321">
        <v>0</v>
      </c>
      <c r="I190" s="321">
        <v>0</v>
      </c>
      <c r="J190" s="321">
        <v>0</v>
      </c>
      <c r="K190" s="321">
        <v>0</v>
      </c>
      <c r="L190" s="321">
        <v>0</v>
      </c>
      <c r="M190" s="321">
        <v>0</v>
      </c>
      <c r="N190" s="321">
        <v>0</v>
      </c>
      <c r="O190" s="321">
        <v>0</v>
      </c>
      <c r="P190" s="321">
        <v>0</v>
      </c>
      <c r="Q190" s="321">
        <v>0</v>
      </c>
    </row>
    <row r="191" spans="1:18" ht="14.25" customHeight="1"/>
    <row r="192" spans="1:18" ht="14.25" customHeight="1">
      <c r="A192" s="321" t="s">
        <v>486</v>
      </c>
      <c r="D192" s="321" t="s">
        <v>479</v>
      </c>
      <c r="E192" s="321">
        <v>0</v>
      </c>
      <c r="F192" s="321">
        <v>0</v>
      </c>
      <c r="G192" s="321">
        <v>0</v>
      </c>
      <c r="H192" s="321">
        <v>0</v>
      </c>
      <c r="I192" s="321">
        <v>0</v>
      </c>
      <c r="J192" s="321">
        <v>0</v>
      </c>
      <c r="K192" s="321">
        <v>0</v>
      </c>
      <c r="L192" s="321">
        <v>0</v>
      </c>
      <c r="M192" s="321">
        <v>0</v>
      </c>
      <c r="N192" s="321">
        <v>0</v>
      </c>
      <c r="O192" s="321">
        <v>0</v>
      </c>
      <c r="P192" s="321">
        <v>0</v>
      </c>
      <c r="Q192" s="321">
        <v>0</v>
      </c>
      <c r="R192" s="321">
        <v>0</v>
      </c>
    </row>
    <row r="193" spans="1:18" ht="14.25" customHeight="1">
      <c r="A193" s="321" t="s">
        <v>487</v>
      </c>
      <c r="D193" s="321" t="s">
        <v>479</v>
      </c>
      <c r="E193" s="321">
        <v>0</v>
      </c>
      <c r="F193" s="321">
        <v>0</v>
      </c>
      <c r="G193" s="321">
        <v>0</v>
      </c>
      <c r="H193" s="321">
        <v>0</v>
      </c>
      <c r="I193" s="321">
        <v>0</v>
      </c>
      <c r="J193" s="321">
        <v>0</v>
      </c>
      <c r="K193" s="321">
        <v>0</v>
      </c>
      <c r="L193" s="321">
        <v>0</v>
      </c>
      <c r="M193" s="321">
        <v>0</v>
      </c>
      <c r="N193" s="321">
        <v>0</v>
      </c>
      <c r="O193" s="321">
        <v>0</v>
      </c>
      <c r="P193" s="321">
        <v>0</v>
      </c>
      <c r="Q193" s="321">
        <v>0</v>
      </c>
      <c r="R193" s="321">
        <v>0</v>
      </c>
    </row>
    <row r="194" spans="1:18" ht="14.25" customHeight="1">
      <c r="A194" s="321" t="s">
        <v>509</v>
      </c>
      <c r="C194" s="321" t="s">
        <v>480</v>
      </c>
      <c r="D194" s="321" t="s">
        <v>479</v>
      </c>
      <c r="E194" s="321">
        <v>0</v>
      </c>
      <c r="F194" s="321">
        <v>0</v>
      </c>
      <c r="G194" s="321">
        <v>0</v>
      </c>
      <c r="H194" s="321">
        <v>0</v>
      </c>
      <c r="I194" s="321">
        <v>0</v>
      </c>
      <c r="J194" s="321">
        <v>0</v>
      </c>
      <c r="K194" s="321">
        <v>0</v>
      </c>
      <c r="L194" s="321">
        <v>0</v>
      </c>
      <c r="M194" s="321">
        <v>0</v>
      </c>
      <c r="N194" s="321">
        <v>0</v>
      </c>
      <c r="O194" s="321">
        <v>0</v>
      </c>
      <c r="P194" s="321">
        <v>0</v>
      </c>
      <c r="Q194" s="321">
        <v>0</v>
      </c>
      <c r="R194" s="321">
        <v>0</v>
      </c>
    </row>
    <row r="195" spans="1:18" ht="14.25" customHeight="1"/>
    <row r="196" spans="1:18" ht="14.25" customHeight="1">
      <c r="A196" s="321" t="s">
        <v>510</v>
      </c>
    </row>
    <row r="197" spans="1:18" ht="14.25" customHeight="1">
      <c r="A197" s="321" t="s">
        <v>511</v>
      </c>
      <c r="C197" s="321" t="s">
        <v>461</v>
      </c>
      <c r="D197" s="321">
        <v>47000</v>
      </c>
      <c r="E197" s="321">
        <v>23.27403846153846</v>
      </c>
      <c r="F197" s="321">
        <v>23.27403846153846</v>
      </c>
      <c r="G197" s="321">
        <v>23.27403846153846</v>
      </c>
      <c r="H197" s="321">
        <v>23.27403846153846</v>
      </c>
      <c r="I197" s="321">
        <v>23.27403846153846</v>
      </c>
      <c r="J197" s="321">
        <v>23.27403846153846</v>
      </c>
      <c r="K197" s="321">
        <v>23.27403846153846</v>
      </c>
      <c r="L197" s="321">
        <v>23.27403846153846</v>
      </c>
      <c r="M197" s="321">
        <v>23.27403846153846</v>
      </c>
      <c r="N197" s="321">
        <v>23.27403846153846</v>
      </c>
      <c r="O197" s="321">
        <v>23.27403846153846</v>
      </c>
      <c r="P197" s="321">
        <v>23.27403846153846</v>
      </c>
      <c r="Q197" s="321">
        <v>23.27403846153846</v>
      </c>
    </row>
    <row r="198" spans="1:18" ht="14.25" customHeight="1">
      <c r="B198" s="321" t="s">
        <v>462</v>
      </c>
      <c r="C198" s="321" t="s">
        <v>463</v>
      </c>
      <c r="D198" s="321">
        <v>0.99839999999999995</v>
      </c>
      <c r="E198" s="321">
        <v>169.86301369863014</v>
      </c>
      <c r="F198" s="321">
        <v>169.86301369863014</v>
      </c>
      <c r="G198" s="321">
        <v>153.42465753424656</v>
      </c>
      <c r="H198" s="321">
        <v>169.86301369863014</v>
      </c>
      <c r="I198" s="321">
        <v>164.38356164383561</v>
      </c>
      <c r="J198" s="321">
        <v>169.86301369863014</v>
      </c>
      <c r="K198" s="321">
        <v>164.38356164383561</v>
      </c>
      <c r="L198" s="321">
        <v>169.86301369863014</v>
      </c>
      <c r="M198" s="321">
        <v>169.86301369863014</v>
      </c>
      <c r="N198" s="321">
        <v>164.38356164383561</v>
      </c>
      <c r="O198" s="321">
        <v>169.86301369863014</v>
      </c>
      <c r="P198" s="321">
        <v>164.38356164383561</v>
      </c>
      <c r="Q198" s="321">
        <v>169.86301369863014</v>
      </c>
      <c r="R198" s="321">
        <v>1999.9999999999998</v>
      </c>
    </row>
    <row r="199" spans="1:18" ht="14.25" customHeight="1">
      <c r="D199" s="321">
        <v>22.596153846153847</v>
      </c>
      <c r="E199" s="321">
        <v>0</v>
      </c>
      <c r="F199" s="321">
        <v>0</v>
      </c>
      <c r="G199" s="321">
        <v>0</v>
      </c>
      <c r="H199" s="321">
        <v>0</v>
      </c>
      <c r="I199" s="321">
        <v>0</v>
      </c>
      <c r="J199" s="321">
        <v>0</v>
      </c>
      <c r="K199" s="321">
        <v>0</v>
      </c>
      <c r="L199" s="321">
        <v>0</v>
      </c>
      <c r="M199" s="321">
        <v>0</v>
      </c>
      <c r="N199" s="321">
        <v>0</v>
      </c>
      <c r="O199" s="321">
        <v>0</v>
      </c>
      <c r="P199" s="321">
        <v>0</v>
      </c>
      <c r="Q199" s="321">
        <v>0</v>
      </c>
      <c r="R199" s="321">
        <v>0</v>
      </c>
    </row>
    <row r="200" spans="1:18" ht="14.25" customHeight="1">
      <c r="B200" s="321" t="s">
        <v>464</v>
      </c>
      <c r="C200" s="321" t="s">
        <v>465</v>
      </c>
      <c r="D200" s="321">
        <v>3</v>
      </c>
      <c r="E200" s="321">
        <v>23.972259615384615</v>
      </c>
      <c r="F200" s="321">
        <v>23.27403846153846</v>
      </c>
      <c r="G200" s="321">
        <v>23.27403846153846</v>
      </c>
      <c r="H200" s="321">
        <v>23.27403846153846</v>
      </c>
      <c r="I200" s="321">
        <v>23.972259615384615</v>
      </c>
      <c r="J200" s="321">
        <v>23.972259615384615</v>
      </c>
      <c r="K200" s="321">
        <v>23.972259615384615</v>
      </c>
      <c r="L200" s="321">
        <v>23.972259615384615</v>
      </c>
      <c r="M200" s="321">
        <v>23.972259615384615</v>
      </c>
      <c r="N200" s="321">
        <v>23.972259615384615</v>
      </c>
      <c r="O200" s="321">
        <v>23.972259615384615</v>
      </c>
      <c r="P200" s="321">
        <v>23.972259615384615</v>
      </c>
      <c r="Q200" s="321">
        <v>23.972259615384615</v>
      </c>
      <c r="R200" s="321">
        <v>1999.9999999999998</v>
      </c>
    </row>
    <row r="201" spans="1:18" ht="14.25" customHeight="1">
      <c r="B201" s="321" t="s">
        <v>466</v>
      </c>
      <c r="E201" s="321">
        <v>0</v>
      </c>
      <c r="F201" s="321">
        <v>0</v>
      </c>
      <c r="G201" s="321">
        <v>0</v>
      </c>
      <c r="H201" s="321">
        <v>0</v>
      </c>
      <c r="I201" s="321">
        <v>0</v>
      </c>
      <c r="J201" s="321">
        <v>0</v>
      </c>
      <c r="K201" s="321">
        <v>0</v>
      </c>
      <c r="L201" s="321">
        <v>0</v>
      </c>
      <c r="M201" s="321">
        <v>0</v>
      </c>
      <c r="N201" s="321">
        <v>0</v>
      </c>
      <c r="O201" s="321">
        <v>0</v>
      </c>
      <c r="P201" s="321">
        <v>0</v>
      </c>
      <c r="Q201" s="321">
        <v>0</v>
      </c>
    </row>
    <row r="202" spans="1:18" ht="14.25" customHeight="1">
      <c r="B202" s="321" t="s">
        <v>467</v>
      </c>
      <c r="D202" s="321">
        <v>0</v>
      </c>
      <c r="E202" s="321">
        <v>4072.0002634351949</v>
      </c>
      <c r="F202" s="321">
        <v>3953.398314014752</v>
      </c>
      <c r="G202" s="321">
        <v>3570.8113804004211</v>
      </c>
      <c r="H202" s="321">
        <v>3953.398314014752</v>
      </c>
      <c r="I202" s="321">
        <v>3940.6454162276077</v>
      </c>
      <c r="J202" s="321">
        <v>4072.0002634351949</v>
      </c>
      <c r="K202" s="321">
        <v>3940.6454162276077</v>
      </c>
      <c r="L202" s="321">
        <v>4072.0002634351949</v>
      </c>
      <c r="M202" s="321">
        <v>4072.0002634351949</v>
      </c>
      <c r="N202" s="321">
        <v>3940.6454162276077</v>
      </c>
      <c r="O202" s="321">
        <v>4072.0002634351949</v>
      </c>
      <c r="P202" s="321">
        <v>3940.6454162276077</v>
      </c>
      <c r="Q202" s="321">
        <v>4072.0002634351949</v>
      </c>
      <c r="R202" s="321">
        <v>47600.190990516334</v>
      </c>
    </row>
    <row r="203" spans="1:18" ht="14.25" customHeight="1">
      <c r="E203" s="321">
        <v>0</v>
      </c>
      <c r="F203" s="321">
        <v>0</v>
      </c>
      <c r="G203" s="321">
        <v>0</v>
      </c>
      <c r="H203" s="321">
        <v>0</v>
      </c>
      <c r="I203" s="321">
        <v>0</v>
      </c>
      <c r="J203" s="321">
        <v>0</v>
      </c>
      <c r="K203" s="321">
        <v>0</v>
      </c>
      <c r="L203" s="321">
        <v>0</v>
      </c>
      <c r="M203" s="321">
        <v>0</v>
      </c>
      <c r="N203" s="321">
        <v>0</v>
      </c>
      <c r="O203" s="321">
        <v>0</v>
      </c>
      <c r="P203" s="321">
        <v>0</v>
      </c>
      <c r="Q203" s="321">
        <v>0</v>
      </c>
      <c r="R203" s="321">
        <v>0</v>
      </c>
    </row>
    <row r="204" spans="1:18" ht="14.25" customHeight="1">
      <c r="B204" s="321" t="s">
        <v>468</v>
      </c>
      <c r="C204" s="321" t="s">
        <v>469</v>
      </c>
      <c r="R204" s="321">
        <v>47600.190990516334</v>
      </c>
    </row>
    <row r="205" spans="1:18" ht="14.25" customHeight="1"/>
    <row r="206" spans="1:18" ht="14.25" customHeight="1">
      <c r="A206" s="321" t="s">
        <v>512</v>
      </c>
      <c r="C206" s="321" t="s">
        <v>461</v>
      </c>
      <c r="D206" s="321">
        <v>0</v>
      </c>
      <c r="E206" s="321">
        <v>0</v>
      </c>
      <c r="F206" s="321">
        <v>0</v>
      </c>
      <c r="G206" s="321">
        <v>0</v>
      </c>
      <c r="H206" s="321">
        <v>0</v>
      </c>
      <c r="I206" s="321">
        <v>0</v>
      </c>
      <c r="J206" s="321">
        <v>0</v>
      </c>
      <c r="K206" s="321">
        <v>0</v>
      </c>
      <c r="L206" s="321">
        <v>0</v>
      </c>
      <c r="M206" s="321">
        <v>0</v>
      </c>
      <c r="N206" s="321">
        <v>0</v>
      </c>
      <c r="O206" s="321">
        <v>0</v>
      </c>
      <c r="P206" s="321">
        <v>0</v>
      </c>
      <c r="Q206" s="321">
        <v>0</v>
      </c>
    </row>
    <row r="207" spans="1:18" ht="14.25" customHeight="1">
      <c r="B207" s="321" t="s">
        <v>462</v>
      </c>
      <c r="C207" s="321" t="s">
        <v>463</v>
      </c>
      <c r="D207" s="321">
        <v>0</v>
      </c>
      <c r="E207" s="321">
        <v>0</v>
      </c>
      <c r="F207" s="321">
        <v>0</v>
      </c>
      <c r="G207" s="321">
        <v>0</v>
      </c>
      <c r="H207" s="321">
        <v>0</v>
      </c>
      <c r="I207" s="321">
        <v>0</v>
      </c>
      <c r="J207" s="321">
        <v>0</v>
      </c>
      <c r="K207" s="321">
        <v>0</v>
      </c>
      <c r="L207" s="321">
        <v>0</v>
      </c>
      <c r="M207" s="321">
        <v>0</v>
      </c>
      <c r="N207" s="321">
        <v>0</v>
      </c>
      <c r="O207" s="321">
        <v>0</v>
      </c>
      <c r="P207" s="321">
        <v>0</v>
      </c>
      <c r="Q207" s="321">
        <v>0</v>
      </c>
      <c r="R207" s="321">
        <v>0</v>
      </c>
    </row>
    <row r="208" spans="1:18" ht="14.25" customHeight="1">
      <c r="D208" s="321">
        <v>0</v>
      </c>
      <c r="E208" s="321">
        <v>0</v>
      </c>
      <c r="F208" s="321">
        <v>0</v>
      </c>
      <c r="G208" s="321">
        <v>0</v>
      </c>
      <c r="H208" s="321">
        <v>0</v>
      </c>
      <c r="I208" s="321">
        <v>0</v>
      </c>
      <c r="J208" s="321">
        <v>0</v>
      </c>
      <c r="K208" s="321">
        <v>0</v>
      </c>
      <c r="L208" s="321">
        <v>0</v>
      </c>
      <c r="M208" s="321">
        <v>0</v>
      </c>
      <c r="N208" s="321">
        <v>0</v>
      </c>
      <c r="O208" s="321">
        <v>0</v>
      </c>
      <c r="P208" s="321">
        <v>0</v>
      </c>
      <c r="Q208" s="321">
        <v>0</v>
      </c>
      <c r="R208" s="321">
        <v>0</v>
      </c>
    </row>
    <row r="209" spans="1:18" ht="14.25" customHeight="1">
      <c r="B209" s="321" t="s">
        <v>464</v>
      </c>
      <c r="C209" s="321" t="s">
        <v>465</v>
      </c>
      <c r="D209" s="321">
        <v>0</v>
      </c>
      <c r="E209" s="321">
        <v>0</v>
      </c>
      <c r="F209" s="321">
        <v>0</v>
      </c>
      <c r="G209" s="321">
        <v>0</v>
      </c>
      <c r="H209" s="321">
        <v>0</v>
      </c>
      <c r="I209" s="321">
        <v>0</v>
      </c>
      <c r="J209" s="321">
        <v>0</v>
      </c>
      <c r="K209" s="321">
        <v>0</v>
      </c>
      <c r="L209" s="321">
        <v>0</v>
      </c>
      <c r="M209" s="321">
        <v>0</v>
      </c>
      <c r="N209" s="321">
        <v>0</v>
      </c>
      <c r="O209" s="321">
        <v>0</v>
      </c>
      <c r="P209" s="321">
        <v>0</v>
      </c>
      <c r="Q209" s="321">
        <v>0</v>
      </c>
      <c r="R209" s="321">
        <v>0</v>
      </c>
    </row>
    <row r="210" spans="1:18" ht="14.25" customHeight="1">
      <c r="B210" s="321" t="s">
        <v>466</v>
      </c>
      <c r="E210" s="321">
        <v>0</v>
      </c>
      <c r="F210" s="321">
        <v>0</v>
      </c>
      <c r="G210" s="321">
        <v>0</v>
      </c>
      <c r="H210" s="321">
        <v>0</v>
      </c>
      <c r="I210" s="321">
        <v>0</v>
      </c>
      <c r="J210" s="321">
        <v>0</v>
      </c>
      <c r="K210" s="321">
        <v>0</v>
      </c>
      <c r="L210" s="321">
        <v>0</v>
      </c>
      <c r="M210" s="321">
        <v>0</v>
      </c>
      <c r="N210" s="321">
        <v>0</v>
      </c>
      <c r="O210" s="321">
        <v>0</v>
      </c>
      <c r="P210" s="321">
        <v>0</v>
      </c>
      <c r="Q210" s="321">
        <v>0</v>
      </c>
    </row>
    <row r="211" spans="1:18" ht="14.25" customHeight="1">
      <c r="B211" s="321" t="s">
        <v>467</v>
      </c>
      <c r="D211" s="321">
        <v>0</v>
      </c>
      <c r="E211" s="321">
        <v>0</v>
      </c>
      <c r="F211" s="321">
        <v>0</v>
      </c>
      <c r="G211" s="321">
        <v>0</v>
      </c>
      <c r="H211" s="321">
        <v>0</v>
      </c>
      <c r="I211" s="321">
        <v>0</v>
      </c>
      <c r="J211" s="321">
        <v>0</v>
      </c>
      <c r="K211" s="321">
        <v>0</v>
      </c>
      <c r="L211" s="321">
        <v>0</v>
      </c>
      <c r="M211" s="321">
        <v>0</v>
      </c>
      <c r="N211" s="321">
        <v>0</v>
      </c>
      <c r="O211" s="321">
        <v>0</v>
      </c>
      <c r="P211" s="321">
        <v>0</v>
      </c>
      <c r="Q211" s="321">
        <v>0</v>
      </c>
      <c r="R211" s="321">
        <v>0</v>
      </c>
    </row>
    <row r="212" spans="1:18" ht="14.25" customHeight="1">
      <c r="E212" s="321">
        <v>0</v>
      </c>
      <c r="F212" s="321">
        <v>0</v>
      </c>
      <c r="G212" s="321">
        <v>0</v>
      </c>
      <c r="H212" s="321">
        <v>0</v>
      </c>
      <c r="I212" s="321">
        <v>0</v>
      </c>
      <c r="J212" s="321">
        <v>0</v>
      </c>
      <c r="K212" s="321">
        <v>0</v>
      </c>
      <c r="L212" s="321">
        <v>0</v>
      </c>
      <c r="M212" s="321">
        <v>0</v>
      </c>
      <c r="N212" s="321">
        <v>0</v>
      </c>
      <c r="O212" s="321">
        <v>0</v>
      </c>
      <c r="P212" s="321">
        <v>0</v>
      </c>
      <c r="Q212" s="321">
        <v>0</v>
      </c>
      <c r="R212" s="321">
        <v>0</v>
      </c>
    </row>
    <row r="213" spans="1:18" ht="14.25" customHeight="1">
      <c r="B213" s="321" t="s">
        <v>468</v>
      </c>
      <c r="C213" s="321" t="s">
        <v>469</v>
      </c>
      <c r="R213" s="321">
        <v>0</v>
      </c>
    </row>
    <row r="214" spans="1:18" ht="14.25" customHeight="1"/>
    <row r="215" spans="1:18" ht="14.25" customHeight="1">
      <c r="A215" s="321" t="s">
        <v>512</v>
      </c>
      <c r="C215" s="321" t="s">
        <v>461</v>
      </c>
      <c r="D215" s="321">
        <v>0</v>
      </c>
      <c r="E215" s="321">
        <v>0</v>
      </c>
      <c r="F215" s="321">
        <v>0</v>
      </c>
      <c r="G215" s="321">
        <v>0</v>
      </c>
      <c r="H215" s="321">
        <v>0</v>
      </c>
      <c r="I215" s="321">
        <v>0</v>
      </c>
      <c r="J215" s="321">
        <v>0</v>
      </c>
      <c r="K215" s="321">
        <v>0</v>
      </c>
      <c r="L215" s="321">
        <v>0</v>
      </c>
      <c r="M215" s="321">
        <v>0</v>
      </c>
      <c r="N215" s="321">
        <v>0</v>
      </c>
      <c r="O215" s="321">
        <v>0</v>
      </c>
      <c r="P215" s="321">
        <v>0</v>
      </c>
      <c r="Q215" s="321">
        <v>0</v>
      </c>
    </row>
    <row r="216" spans="1:18" ht="14.25" customHeight="1">
      <c r="B216" s="321" t="s">
        <v>462</v>
      </c>
      <c r="C216" s="321" t="s">
        <v>463</v>
      </c>
      <c r="D216" s="321">
        <v>0</v>
      </c>
      <c r="E216" s="321">
        <v>0</v>
      </c>
      <c r="F216" s="321">
        <v>0</v>
      </c>
      <c r="G216" s="321">
        <v>0</v>
      </c>
      <c r="H216" s="321">
        <v>0</v>
      </c>
      <c r="I216" s="321">
        <v>0</v>
      </c>
      <c r="J216" s="321">
        <v>0</v>
      </c>
      <c r="K216" s="321">
        <v>0</v>
      </c>
      <c r="L216" s="321">
        <v>0</v>
      </c>
      <c r="M216" s="321">
        <v>0</v>
      </c>
      <c r="N216" s="321">
        <v>0</v>
      </c>
      <c r="O216" s="321">
        <v>0</v>
      </c>
      <c r="P216" s="321">
        <v>0</v>
      </c>
      <c r="Q216" s="321">
        <v>0</v>
      </c>
      <c r="R216" s="321">
        <v>0</v>
      </c>
    </row>
    <row r="217" spans="1:18" ht="14.25" customHeight="1">
      <c r="D217" s="321">
        <v>0</v>
      </c>
      <c r="E217" s="321">
        <v>0</v>
      </c>
      <c r="F217" s="321">
        <v>0</v>
      </c>
      <c r="G217" s="321">
        <v>0</v>
      </c>
      <c r="H217" s="321">
        <v>0</v>
      </c>
      <c r="I217" s="321">
        <v>0</v>
      </c>
      <c r="J217" s="321">
        <v>0</v>
      </c>
      <c r="K217" s="321">
        <v>0</v>
      </c>
      <c r="L217" s="321">
        <v>0</v>
      </c>
      <c r="M217" s="321">
        <v>0</v>
      </c>
      <c r="N217" s="321">
        <v>0</v>
      </c>
      <c r="O217" s="321">
        <v>0</v>
      </c>
      <c r="P217" s="321">
        <v>0</v>
      </c>
      <c r="Q217" s="321">
        <v>0</v>
      </c>
      <c r="R217" s="321">
        <v>0</v>
      </c>
    </row>
    <row r="218" spans="1:18" ht="14.25" customHeight="1">
      <c r="B218" s="321" t="s">
        <v>464</v>
      </c>
      <c r="C218" s="321" t="s">
        <v>465</v>
      </c>
      <c r="D218" s="321">
        <v>0</v>
      </c>
      <c r="E218" s="321">
        <v>0</v>
      </c>
      <c r="F218" s="321">
        <v>0</v>
      </c>
      <c r="G218" s="321">
        <v>0</v>
      </c>
      <c r="H218" s="321">
        <v>0</v>
      </c>
      <c r="I218" s="321">
        <v>0</v>
      </c>
      <c r="J218" s="321">
        <v>0</v>
      </c>
      <c r="K218" s="321">
        <v>0</v>
      </c>
      <c r="L218" s="321">
        <v>0</v>
      </c>
      <c r="M218" s="321">
        <v>0</v>
      </c>
      <c r="N218" s="321">
        <v>0</v>
      </c>
      <c r="O218" s="321">
        <v>0</v>
      </c>
      <c r="P218" s="321">
        <v>0</v>
      </c>
      <c r="Q218" s="321">
        <v>0</v>
      </c>
      <c r="R218" s="321">
        <v>0</v>
      </c>
    </row>
    <row r="219" spans="1:18" ht="14.25" customHeight="1">
      <c r="B219" s="321" t="s">
        <v>466</v>
      </c>
      <c r="E219" s="321">
        <v>0</v>
      </c>
      <c r="F219" s="321">
        <v>0</v>
      </c>
      <c r="G219" s="321">
        <v>0</v>
      </c>
      <c r="H219" s="321">
        <v>0</v>
      </c>
      <c r="I219" s="321">
        <v>0</v>
      </c>
      <c r="J219" s="321">
        <v>0</v>
      </c>
      <c r="K219" s="321">
        <v>0</v>
      </c>
      <c r="L219" s="321">
        <v>0</v>
      </c>
      <c r="M219" s="321">
        <v>0</v>
      </c>
      <c r="N219" s="321">
        <v>0</v>
      </c>
      <c r="O219" s="321">
        <v>0</v>
      </c>
      <c r="P219" s="321">
        <v>0</v>
      </c>
      <c r="Q219" s="321">
        <v>0</v>
      </c>
    </row>
    <row r="220" spans="1:18" ht="14.25" customHeight="1">
      <c r="B220" s="321" t="s">
        <v>467</v>
      </c>
      <c r="D220" s="321">
        <v>0</v>
      </c>
      <c r="E220" s="321">
        <v>0</v>
      </c>
      <c r="F220" s="321">
        <v>0</v>
      </c>
      <c r="G220" s="321">
        <v>0</v>
      </c>
      <c r="H220" s="321">
        <v>0</v>
      </c>
      <c r="I220" s="321">
        <v>0</v>
      </c>
      <c r="J220" s="321">
        <v>0</v>
      </c>
      <c r="K220" s="321">
        <v>0</v>
      </c>
      <c r="L220" s="321">
        <v>0</v>
      </c>
      <c r="M220" s="321">
        <v>0</v>
      </c>
      <c r="N220" s="321">
        <v>0</v>
      </c>
      <c r="O220" s="321">
        <v>0</v>
      </c>
      <c r="P220" s="321">
        <v>0</v>
      </c>
      <c r="Q220" s="321">
        <v>0</v>
      </c>
      <c r="R220" s="321">
        <v>0</v>
      </c>
    </row>
    <row r="221" spans="1:18" ht="14.25" customHeight="1">
      <c r="E221" s="321">
        <v>0</v>
      </c>
      <c r="F221" s="321">
        <v>0</v>
      </c>
      <c r="G221" s="321">
        <v>0</v>
      </c>
      <c r="H221" s="321">
        <v>0</v>
      </c>
      <c r="I221" s="321">
        <v>0</v>
      </c>
      <c r="J221" s="321">
        <v>0</v>
      </c>
      <c r="K221" s="321">
        <v>0</v>
      </c>
      <c r="L221" s="321">
        <v>0</v>
      </c>
      <c r="M221" s="321">
        <v>0</v>
      </c>
      <c r="N221" s="321">
        <v>0</v>
      </c>
      <c r="O221" s="321">
        <v>0</v>
      </c>
      <c r="P221" s="321">
        <v>0</v>
      </c>
      <c r="Q221" s="321">
        <v>0</v>
      </c>
      <c r="R221" s="321">
        <v>0</v>
      </c>
    </row>
    <row r="222" spans="1:18" ht="14.25" customHeight="1">
      <c r="B222" s="321" t="s">
        <v>468</v>
      </c>
      <c r="C222" s="321" t="s">
        <v>469</v>
      </c>
      <c r="R222" s="321">
        <v>0</v>
      </c>
    </row>
    <row r="223" spans="1:18" ht="14.25" customHeight="1"/>
    <row r="224" spans="1:18" ht="14.25" customHeight="1">
      <c r="A224" s="321" t="s">
        <v>512</v>
      </c>
      <c r="C224" s="321" t="s">
        <v>461</v>
      </c>
      <c r="D224" s="321">
        <v>0</v>
      </c>
      <c r="E224" s="321">
        <v>0</v>
      </c>
      <c r="F224" s="321">
        <v>0</v>
      </c>
      <c r="G224" s="321">
        <v>0</v>
      </c>
      <c r="H224" s="321">
        <v>0</v>
      </c>
      <c r="I224" s="321">
        <v>0</v>
      </c>
      <c r="J224" s="321">
        <v>0</v>
      </c>
      <c r="K224" s="321">
        <v>0</v>
      </c>
      <c r="L224" s="321">
        <v>0</v>
      </c>
      <c r="M224" s="321">
        <v>0</v>
      </c>
      <c r="N224" s="321">
        <v>0</v>
      </c>
      <c r="O224" s="321">
        <v>0</v>
      </c>
      <c r="P224" s="321">
        <v>0</v>
      </c>
      <c r="Q224" s="321">
        <v>0</v>
      </c>
    </row>
    <row r="225" spans="1:18" ht="14.25" customHeight="1">
      <c r="B225" s="321" t="s">
        <v>462</v>
      </c>
      <c r="C225" s="321" t="s">
        <v>463</v>
      </c>
      <c r="D225" s="321">
        <v>0</v>
      </c>
      <c r="E225" s="321">
        <v>0</v>
      </c>
      <c r="F225" s="321">
        <v>0</v>
      </c>
      <c r="G225" s="321">
        <v>0</v>
      </c>
      <c r="H225" s="321">
        <v>0</v>
      </c>
      <c r="I225" s="321">
        <v>0</v>
      </c>
      <c r="J225" s="321">
        <v>0</v>
      </c>
      <c r="K225" s="321">
        <v>0</v>
      </c>
      <c r="L225" s="321">
        <v>0</v>
      </c>
      <c r="M225" s="321">
        <v>0</v>
      </c>
      <c r="N225" s="321">
        <v>0</v>
      </c>
      <c r="O225" s="321">
        <v>0</v>
      </c>
      <c r="P225" s="321">
        <v>0</v>
      </c>
      <c r="Q225" s="321">
        <v>0</v>
      </c>
      <c r="R225" s="321">
        <v>0</v>
      </c>
    </row>
    <row r="226" spans="1:18" ht="14.25" customHeight="1">
      <c r="D226" s="321">
        <v>0</v>
      </c>
      <c r="E226" s="321">
        <v>0</v>
      </c>
      <c r="F226" s="321">
        <v>0</v>
      </c>
      <c r="G226" s="321">
        <v>0</v>
      </c>
      <c r="H226" s="321">
        <v>0</v>
      </c>
      <c r="I226" s="321">
        <v>0</v>
      </c>
      <c r="J226" s="321">
        <v>0</v>
      </c>
      <c r="K226" s="321">
        <v>0</v>
      </c>
      <c r="L226" s="321">
        <v>0</v>
      </c>
      <c r="M226" s="321">
        <v>0</v>
      </c>
      <c r="N226" s="321">
        <v>0</v>
      </c>
      <c r="O226" s="321">
        <v>0</v>
      </c>
      <c r="P226" s="321">
        <v>0</v>
      </c>
      <c r="Q226" s="321">
        <v>0</v>
      </c>
      <c r="R226" s="321">
        <v>0</v>
      </c>
    </row>
    <row r="227" spans="1:18" ht="14.25" customHeight="1">
      <c r="B227" s="321" t="s">
        <v>464</v>
      </c>
      <c r="C227" s="321" t="s">
        <v>465</v>
      </c>
      <c r="D227" s="321">
        <v>0</v>
      </c>
      <c r="E227" s="321">
        <v>0</v>
      </c>
      <c r="F227" s="321">
        <v>0</v>
      </c>
      <c r="G227" s="321">
        <v>0</v>
      </c>
      <c r="H227" s="321">
        <v>0</v>
      </c>
      <c r="I227" s="321">
        <v>0</v>
      </c>
      <c r="J227" s="321">
        <v>0</v>
      </c>
      <c r="K227" s="321">
        <v>0</v>
      </c>
      <c r="L227" s="321">
        <v>0</v>
      </c>
      <c r="M227" s="321">
        <v>0</v>
      </c>
      <c r="N227" s="321">
        <v>0</v>
      </c>
      <c r="O227" s="321">
        <v>0</v>
      </c>
      <c r="P227" s="321">
        <v>0</v>
      </c>
      <c r="Q227" s="321">
        <v>0</v>
      </c>
      <c r="R227" s="321">
        <v>0</v>
      </c>
    </row>
    <row r="228" spans="1:18" ht="14.25" customHeight="1">
      <c r="B228" s="321" t="s">
        <v>466</v>
      </c>
      <c r="E228" s="321">
        <v>0</v>
      </c>
      <c r="F228" s="321">
        <v>0</v>
      </c>
      <c r="G228" s="321">
        <v>0</v>
      </c>
      <c r="H228" s="321">
        <v>0</v>
      </c>
      <c r="I228" s="321">
        <v>0</v>
      </c>
      <c r="J228" s="321">
        <v>0</v>
      </c>
      <c r="K228" s="321">
        <v>0</v>
      </c>
      <c r="L228" s="321">
        <v>0</v>
      </c>
      <c r="M228" s="321">
        <v>0</v>
      </c>
      <c r="N228" s="321">
        <v>0</v>
      </c>
      <c r="O228" s="321">
        <v>0</v>
      </c>
      <c r="P228" s="321">
        <v>0</v>
      </c>
      <c r="Q228" s="321">
        <v>0</v>
      </c>
    </row>
    <row r="229" spans="1:18" ht="14.25" customHeight="1">
      <c r="B229" s="321" t="s">
        <v>467</v>
      </c>
      <c r="D229" s="321">
        <v>0</v>
      </c>
      <c r="E229" s="321">
        <v>0</v>
      </c>
      <c r="F229" s="321">
        <v>0</v>
      </c>
      <c r="G229" s="321">
        <v>0</v>
      </c>
      <c r="H229" s="321">
        <v>0</v>
      </c>
      <c r="I229" s="321">
        <v>0</v>
      </c>
      <c r="J229" s="321">
        <v>0</v>
      </c>
      <c r="K229" s="321">
        <v>0</v>
      </c>
      <c r="L229" s="321">
        <v>0</v>
      </c>
      <c r="M229" s="321">
        <v>0</v>
      </c>
      <c r="N229" s="321">
        <v>0</v>
      </c>
      <c r="O229" s="321">
        <v>0</v>
      </c>
      <c r="P229" s="321">
        <v>0</v>
      </c>
      <c r="Q229" s="321">
        <v>0</v>
      </c>
      <c r="R229" s="321">
        <v>0</v>
      </c>
    </row>
    <row r="230" spans="1:18" ht="14.25" customHeight="1">
      <c r="E230" s="321">
        <v>0</v>
      </c>
      <c r="F230" s="321">
        <v>0</v>
      </c>
      <c r="G230" s="321">
        <v>0</v>
      </c>
      <c r="H230" s="321">
        <v>0</v>
      </c>
      <c r="I230" s="321">
        <v>0</v>
      </c>
      <c r="J230" s="321">
        <v>0</v>
      </c>
      <c r="K230" s="321">
        <v>0</v>
      </c>
      <c r="L230" s="321">
        <v>0</v>
      </c>
      <c r="M230" s="321">
        <v>0</v>
      </c>
      <c r="N230" s="321">
        <v>0</v>
      </c>
      <c r="O230" s="321">
        <v>0</v>
      </c>
      <c r="P230" s="321">
        <v>0</v>
      </c>
      <c r="Q230" s="321">
        <v>0</v>
      </c>
      <c r="R230" s="321">
        <v>0</v>
      </c>
    </row>
    <row r="231" spans="1:18" ht="14.25" customHeight="1">
      <c r="B231" s="321" t="s">
        <v>468</v>
      </c>
      <c r="C231" s="321" t="s">
        <v>469</v>
      </c>
      <c r="R231" s="321">
        <v>0</v>
      </c>
    </row>
    <row r="232" spans="1:18" ht="14.25" customHeight="1"/>
    <row r="233" spans="1:18" ht="14.25" customHeight="1">
      <c r="A233" s="321" t="s">
        <v>512</v>
      </c>
      <c r="C233" s="321" t="s">
        <v>461</v>
      </c>
      <c r="D233" s="321">
        <v>0</v>
      </c>
      <c r="E233" s="321">
        <v>0</v>
      </c>
      <c r="F233" s="321">
        <v>0</v>
      </c>
      <c r="G233" s="321">
        <v>0</v>
      </c>
      <c r="H233" s="321">
        <v>0</v>
      </c>
      <c r="I233" s="321">
        <v>0</v>
      </c>
      <c r="J233" s="321">
        <v>0</v>
      </c>
      <c r="K233" s="321">
        <v>0</v>
      </c>
      <c r="L233" s="321">
        <v>0</v>
      </c>
      <c r="M233" s="321">
        <v>0</v>
      </c>
      <c r="N233" s="321">
        <v>0</v>
      </c>
      <c r="O233" s="321">
        <v>0</v>
      </c>
      <c r="P233" s="321">
        <v>0</v>
      </c>
      <c r="Q233" s="321">
        <v>0</v>
      </c>
    </row>
    <row r="234" spans="1:18" ht="14.25" customHeight="1">
      <c r="B234" s="321" t="s">
        <v>462</v>
      </c>
      <c r="C234" s="321" t="s">
        <v>463</v>
      </c>
      <c r="D234" s="321">
        <v>0</v>
      </c>
      <c r="E234" s="321">
        <v>0</v>
      </c>
      <c r="F234" s="321">
        <v>0</v>
      </c>
      <c r="G234" s="321">
        <v>0</v>
      </c>
      <c r="H234" s="321">
        <v>0</v>
      </c>
      <c r="I234" s="321">
        <v>0</v>
      </c>
      <c r="J234" s="321">
        <v>0</v>
      </c>
      <c r="K234" s="321">
        <v>0</v>
      </c>
      <c r="L234" s="321">
        <v>0</v>
      </c>
      <c r="M234" s="321">
        <v>0</v>
      </c>
      <c r="N234" s="321">
        <v>0</v>
      </c>
      <c r="O234" s="321">
        <v>0</v>
      </c>
      <c r="P234" s="321">
        <v>0</v>
      </c>
      <c r="Q234" s="321">
        <v>0</v>
      </c>
      <c r="R234" s="321">
        <v>0</v>
      </c>
    </row>
    <row r="235" spans="1:18" ht="14.25" customHeight="1">
      <c r="D235" s="321">
        <v>0</v>
      </c>
      <c r="E235" s="321">
        <v>0</v>
      </c>
      <c r="F235" s="321">
        <v>0</v>
      </c>
      <c r="G235" s="321">
        <v>0</v>
      </c>
      <c r="H235" s="321">
        <v>0</v>
      </c>
      <c r="I235" s="321">
        <v>0</v>
      </c>
      <c r="J235" s="321">
        <v>0</v>
      </c>
      <c r="K235" s="321">
        <v>0</v>
      </c>
      <c r="L235" s="321">
        <v>0</v>
      </c>
      <c r="M235" s="321">
        <v>0</v>
      </c>
      <c r="N235" s="321">
        <v>0</v>
      </c>
      <c r="O235" s="321">
        <v>0</v>
      </c>
      <c r="P235" s="321">
        <v>0</v>
      </c>
      <c r="Q235" s="321">
        <v>0</v>
      </c>
      <c r="R235" s="321">
        <v>0</v>
      </c>
    </row>
    <row r="236" spans="1:18" ht="14.25" customHeight="1">
      <c r="B236" s="321" t="s">
        <v>464</v>
      </c>
      <c r="C236" s="321" t="s">
        <v>465</v>
      </c>
      <c r="D236" s="321">
        <v>0</v>
      </c>
      <c r="E236" s="321">
        <v>0</v>
      </c>
      <c r="F236" s="321">
        <v>0</v>
      </c>
      <c r="G236" s="321">
        <v>0</v>
      </c>
      <c r="H236" s="321">
        <v>0</v>
      </c>
      <c r="I236" s="321">
        <v>0</v>
      </c>
      <c r="J236" s="321">
        <v>0</v>
      </c>
      <c r="K236" s="321">
        <v>0</v>
      </c>
      <c r="L236" s="321">
        <v>0</v>
      </c>
      <c r="M236" s="321">
        <v>0</v>
      </c>
      <c r="N236" s="321">
        <v>0</v>
      </c>
      <c r="O236" s="321">
        <v>0</v>
      </c>
      <c r="P236" s="321">
        <v>0</v>
      </c>
      <c r="Q236" s="321">
        <v>0</v>
      </c>
      <c r="R236" s="321">
        <v>0</v>
      </c>
    </row>
    <row r="237" spans="1:18" ht="14.25" customHeight="1">
      <c r="B237" s="321" t="s">
        <v>466</v>
      </c>
      <c r="E237" s="321">
        <v>0</v>
      </c>
      <c r="F237" s="321">
        <v>0</v>
      </c>
      <c r="G237" s="321">
        <v>0</v>
      </c>
      <c r="H237" s="321">
        <v>0</v>
      </c>
      <c r="I237" s="321">
        <v>0</v>
      </c>
      <c r="J237" s="321">
        <v>0</v>
      </c>
      <c r="K237" s="321">
        <v>0</v>
      </c>
      <c r="L237" s="321">
        <v>0</v>
      </c>
      <c r="M237" s="321">
        <v>0</v>
      </c>
      <c r="N237" s="321">
        <v>0</v>
      </c>
      <c r="O237" s="321">
        <v>0</v>
      </c>
      <c r="P237" s="321">
        <v>0</v>
      </c>
      <c r="Q237" s="321">
        <v>0</v>
      </c>
    </row>
    <row r="238" spans="1:18" ht="14.25" customHeight="1">
      <c r="B238" s="321" t="s">
        <v>467</v>
      </c>
      <c r="D238" s="321">
        <v>0</v>
      </c>
      <c r="E238" s="321">
        <v>0</v>
      </c>
      <c r="F238" s="321">
        <v>0</v>
      </c>
      <c r="G238" s="321">
        <v>0</v>
      </c>
      <c r="H238" s="321">
        <v>0</v>
      </c>
      <c r="I238" s="321">
        <v>0</v>
      </c>
      <c r="J238" s="321">
        <v>0</v>
      </c>
      <c r="K238" s="321">
        <v>0</v>
      </c>
      <c r="L238" s="321">
        <v>0</v>
      </c>
      <c r="M238" s="321">
        <v>0</v>
      </c>
      <c r="N238" s="321">
        <v>0</v>
      </c>
      <c r="O238" s="321">
        <v>0</v>
      </c>
      <c r="P238" s="321">
        <v>0</v>
      </c>
      <c r="Q238" s="321">
        <v>0</v>
      </c>
      <c r="R238" s="321">
        <v>0</v>
      </c>
    </row>
    <row r="239" spans="1:18" ht="14.25" customHeight="1">
      <c r="E239" s="321">
        <v>0</v>
      </c>
      <c r="F239" s="321">
        <v>0</v>
      </c>
      <c r="G239" s="321">
        <v>0</v>
      </c>
      <c r="H239" s="321">
        <v>0</v>
      </c>
      <c r="I239" s="321">
        <v>0</v>
      </c>
      <c r="J239" s="321">
        <v>0</v>
      </c>
      <c r="K239" s="321">
        <v>0</v>
      </c>
      <c r="L239" s="321">
        <v>0</v>
      </c>
      <c r="M239" s="321">
        <v>0</v>
      </c>
      <c r="N239" s="321">
        <v>0</v>
      </c>
      <c r="O239" s="321">
        <v>0</v>
      </c>
      <c r="P239" s="321">
        <v>0</v>
      </c>
      <c r="Q239" s="321">
        <v>0</v>
      </c>
      <c r="R239" s="321">
        <v>0</v>
      </c>
    </row>
    <row r="240" spans="1:18" ht="14.25" customHeight="1">
      <c r="B240" s="321" t="s">
        <v>468</v>
      </c>
      <c r="C240" s="321" t="s">
        <v>469</v>
      </c>
      <c r="R240" s="321">
        <v>0</v>
      </c>
    </row>
    <row r="241" spans="1:18" ht="14.25" customHeight="1"/>
    <row r="242" spans="1:18" ht="14.25" customHeight="1">
      <c r="A242" s="321" t="s">
        <v>513</v>
      </c>
      <c r="C242" s="321" t="s">
        <v>474</v>
      </c>
      <c r="D242" s="321" t="s">
        <v>37</v>
      </c>
      <c r="E242" s="321">
        <v>11.6</v>
      </c>
      <c r="F242" s="321">
        <v>11.6</v>
      </c>
      <c r="G242" s="321">
        <v>11.6</v>
      </c>
      <c r="H242" s="321">
        <v>11.6</v>
      </c>
      <c r="I242" s="321">
        <v>11.6</v>
      </c>
      <c r="J242" s="321">
        <v>11.6</v>
      </c>
      <c r="K242" s="321">
        <v>11.6</v>
      </c>
      <c r="L242" s="321">
        <v>11.6</v>
      </c>
      <c r="M242" s="321">
        <v>11.6</v>
      </c>
      <c r="N242" s="321">
        <v>11.6</v>
      </c>
      <c r="O242" s="321">
        <v>11.6</v>
      </c>
      <c r="P242" s="321">
        <v>11.6</v>
      </c>
      <c r="Q242" s="321">
        <v>11.6</v>
      </c>
    </row>
    <row r="243" spans="1:18" ht="14.25" customHeight="1">
      <c r="C243" s="321" t="s">
        <v>492</v>
      </c>
      <c r="D243" s="321" t="s">
        <v>477</v>
      </c>
      <c r="E243" s="321">
        <v>80</v>
      </c>
      <c r="F243" s="321">
        <v>80</v>
      </c>
      <c r="G243" s="321">
        <v>120</v>
      </c>
      <c r="H243" s="321">
        <v>120</v>
      </c>
      <c r="I243" s="321">
        <v>80</v>
      </c>
      <c r="J243" s="321">
        <v>80</v>
      </c>
      <c r="K243" s="321">
        <v>80</v>
      </c>
      <c r="L243" s="321">
        <v>80</v>
      </c>
      <c r="M243" s="321">
        <v>80</v>
      </c>
      <c r="N243" s="321">
        <v>80</v>
      </c>
      <c r="O243" s="321">
        <v>80</v>
      </c>
      <c r="P243" s="321">
        <v>70</v>
      </c>
      <c r="Q243" s="321">
        <v>70</v>
      </c>
    </row>
    <row r="244" spans="1:18" ht="14.25" customHeight="1">
      <c r="C244" s="321" t="s">
        <v>478</v>
      </c>
      <c r="D244" s="321" t="s">
        <v>479</v>
      </c>
      <c r="E244" s="321">
        <v>353.31661727832233</v>
      </c>
      <c r="F244" s="321">
        <v>353.31661727832233</v>
      </c>
      <c r="G244" s="321">
        <v>478.6870298609528</v>
      </c>
      <c r="H244" s="321">
        <v>529.97492591748346</v>
      </c>
      <c r="I244" s="321">
        <v>341.91930704353774</v>
      </c>
      <c r="J244" s="321">
        <v>353.31661727832233</v>
      </c>
      <c r="K244" s="321">
        <v>341.91930704353774</v>
      </c>
      <c r="L244" s="321">
        <v>353.31661727832233</v>
      </c>
      <c r="M244" s="321">
        <v>353.31661727832233</v>
      </c>
      <c r="N244" s="321">
        <v>341.91930704353774</v>
      </c>
      <c r="O244" s="321">
        <v>353.31661727832233</v>
      </c>
      <c r="P244" s="321">
        <v>299.17939366309554</v>
      </c>
      <c r="Q244" s="321">
        <v>309.15204011853206</v>
      </c>
      <c r="R244" s="321">
        <v>4409.3343970822871</v>
      </c>
    </row>
    <row r="245" spans="1:18" ht="14.25" customHeight="1">
      <c r="C245" s="321" t="s">
        <v>480</v>
      </c>
      <c r="D245" s="321" t="s">
        <v>479</v>
      </c>
      <c r="E245" s="321">
        <v>4098.472760428539</v>
      </c>
      <c r="F245" s="321">
        <v>4098.472760428539</v>
      </c>
      <c r="G245" s="321">
        <v>5552.7695463870523</v>
      </c>
      <c r="H245" s="321">
        <v>6147.7091406428081</v>
      </c>
      <c r="I245" s="321">
        <v>3966.2639617050377</v>
      </c>
      <c r="J245" s="321">
        <v>4098.472760428539</v>
      </c>
      <c r="K245" s="321">
        <v>3966.2639617050377</v>
      </c>
      <c r="L245" s="321">
        <v>4098.472760428539</v>
      </c>
      <c r="M245" s="321">
        <v>4098.472760428539</v>
      </c>
      <c r="N245" s="321">
        <v>3966.2639617050377</v>
      </c>
      <c r="O245" s="321">
        <v>4098.472760428539</v>
      </c>
      <c r="P245" s="321">
        <v>3470.480966491908</v>
      </c>
      <c r="Q245" s="321">
        <v>3586.163665374972</v>
      </c>
      <c r="R245" s="321">
        <v>51148.279006154546</v>
      </c>
    </row>
    <row r="246" spans="1:18" ht="14.25" customHeight="1">
      <c r="B246" s="321" t="s">
        <v>481</v>
      </c>
      <c r="E246" s="321">
        <v>7.5999999999999998E-2</v>
      </c>
      <c r="F246" s="321">
        <v>7.5999999999999998E-2</v>
      </c>
      <c r="G246" s="321">
        <v>7.5999999999999998E-2</v>
      </c>
      <c r="H246" s="321">
        <v>7.5999999999999998E-2</v>
      </c>
      <c r="I246" s="321">
        <v>7.5999999999999998E-2</v>
      </c>
      <c r="J246" s="321">
        <v>7.5999999999999998E-2</v>
      </c>
      <c r="K246" s="321">
        <v>7.5999999999999998E-2</v>
      </c>
      <c r="L246" s="321">
        <v>7.5999999999999998E-2</v>
      </c>
      <c r="M246" s="321">
        <v>7.5999999999999998E-2</v>
      </c>
      <c r="N246" s="321">
        <v>7.5999999999999998E-2</v>
      </c>
      <c r="O246" s="321">
        <v>7.5999999999999998E-2</v>
      </c>
      <c r="P246" s="321">
        <v>7.5999999999999998E-2</v>
      </c>
      <c r="Q246" s="321">
        <v>7.5999999999999998E-2</v>
      </c>
    </row>
    <row r="247" spans="1:18" ht="14.25" customHeight="1">
      <c r="B247" s="321" t="s">
        <v>482</v>
      </c>
      <c r="E247" s="321">
        <v>311.48392979256897</v>
      </c>
      <c r="F247" s="321">
        <v>311.48392979256897</v>
      </c>
      <c r="G247" s="321">
        <v>422.01048552541602</v>
      </c>
      <c r="H247" s="321">
        <v>467.22589468885337</v>
      </c>
      <c r="I247" s="321">
        <v>301.43606108958284</v>
      </c>
      <c r="J247" s="321">
        <v>311.48392979256897</v>
      </c>
      <c r="K247" s="321">
        <v>301.43606108958284</v>
      </c>
      <c r="L247" s="321">
        <v>311.48392979256897</v>
      </c>
      <c r="M247" s="321">
        <v>311.48392979256897</v>
      </c>
      <c r="N247" s="321">
        <v>301.43606108958284</v>
      </c>
      <c r="O247" s="321">
        <v>311.48392979256897</v>
      </c>
      <c r="P247" s="321">
        <v>263.75655345338504</v>
      </c>
      <c r="Q247" s="321">
        <v>272.54843856849783</v>
      </c>
    </row>
    <row r="248" spans="1:18" ht="14.25" customHeight="1"/>
    <row r="249" spans="1:18" ht="14.25" customHeight="1"/>
    <row r="250" spans="1:18" ht="14.25" customHeight="1">
      <c r="A250" s="321" t="s">
        <v>514</v>
      </c>
      <c r="C250" s="321" t="s">
        <v>474</v>
      </c>
      <c r="D250" s="321" t="s">
        <v>37</v>
      </c>
      <c r="E250" s="321">
        <v>9.1</v>
      </c>
      <c r="F250" s="321">
        <v>9.1</v>
      </c>
      <c r="G250" s="321">
        <v>9.1</v>
      </c>
      <c r="H250" s="321">
        <v>9.1</v>
      </c>
      <c r="I250" s="321">
        <v>9.1</v>
      </c>
      <c r="J250" s="321">
        <v>9.1</v>
      </c>
      <c r="K250" s="321">
        <v>9.1</v>
      </c>
      <c r="L250" s="321">
        <v>9.1</v>
      </c>
      <c r="M250" s="321">
        <v>9.1</v>
      </c>
      <c r="N250" s="321">
        <v>9.1</v>
      </c>
      <c r="O250" s="321">
        <v>9.1</v>
      </c>
      <c r="P250" s="321">
        <v>9.1</v>
      </c>
      <c r="Q250" s="321">
        <v>9.1</v>
      </c>
    </row>
    <row r="251" spans="1:18" ht="14.25" customHeight="1">
      <c r="C251" s="321" t="s">
        <v>515</v>
      </c>
      <c r="D251" s="321" t="s">
        <v>477</v>
      </c>
      <c r="E251" s="321">
        <v>0.45</v>
      </c>
      <c r="F251" s="321">
        <v>0.45</v>
      </c>
      <c r="G251" s="321">
        <v>0.45</v>
      </c>
      <c r="H251" s="321">
        <v>0.45</v>
      </c>
      <c r="I251" s="321">
        <v>0.45</v>
      </c>
      <c r="J251" s="321">
        <v>0.45</v>
      </c>
      <c r="K251" s="321">
        <v>0.45</v>
      </c>
      <c r="L251" s="321">
        <v>0.45</v>
      </c>
      <c r="M251" s="321">
        <v>0.45</v>
      </c>
      <c r="N251" s="321">
        <v>0.45</v>
      </c>
      <c r="O251" s="321">
        <v>0.45</v>
      </c>
      <c r="P251" s="321">
        <v>0.45</v>
      </c>
      <c r="Q251" s="321">
        <v>0.45</v>
      </c>
    </row>
    <row r="252" spans="1:18" ht="14.25" customHeight="1">
      <c r="C252" s="321" t="s">
        <v>478</v>
      </c>
      <c r="D252" s="321" t="s">
        <v>479</v>
      </c>
      <c r="E252" s="321">
        <v>2737.8</v>
      </c>
      <c r="F252" s="321">
        <v>2688.75</v>
      </c>
      <c r="G252" s="321">
        <v>2754.4500000000003</v>
      </c>
      <c r="H252" s="321">
        <v>3172.05</v>
      </c>
      <c r="I252" s="321">
        <v>2417.4</v>
      </c>
      <c r="J252" s="321">
        <v>2737.8</v>
      </c>
      <c r="K252" s="321">
        <v>2644.65</v>
      </c>
      <c r="L252" s="321">
        <v>2444.4</v>
      </c>
      <c r="M252" s="321">
        <v>2696.85</v>
      </c>
      <c r="N252" s="321">
        <v>2431.8000000000002</v>
      </c>
      <c r="O252" s="321">
        <v>2570.85</v>
      </c>
      <c r="P252" s="321">
        <v>2139.75</v>
      </c>
      <c r="Q252" s="321">
        <v>2202.75</v>
      </c>
      <c r="R252" s="321">
        <v>30901.5</v>
      </c>
    </row>
    <row r="253" spans="1:18" ht="14.25" customHeight="1">
      <c r="C253" s="321" t="s">
        <v>480</v>
      </c>
      <c r="D253" s="321" t="s">
        <v>479</v>
      </c>
      <c r="E253" s="321">
        <v>24913.98</v>
      </c>
      <c r="F253" s="321">
        <v>24467.625</v>
      </c>
      <c r="G253" s="321">
        <v>25065.495000000003</v>
      </c>
      <c r="H253" s="321">
        <v>28865.654999999999</v>
      </c>
      <c r="I253" s="321">
        <v>21998.34</v>
      </c>
      <c r="J253" s="321">
        <v>24913.98</v>
      </c>
      <c r="K253" s="321">
        <v>24066.314999999999</v>
      </c>
      <c r="L253" s="321">
        <v>22244.04</v>
      </c>
      <c r="M253" s="321">
        <v>24541.334999999999</v>
      </c>
      <c r="N253" s="321">
        <v>22129.38</v>
      </c>
      <c r="O253" s="321">
        <v>23394.734999999997</v>
      </c>
      <c r="P253" s="321">
        <v>19471.724999999999</v>
      </c>
      <c r="Q253" s="321">
        <v>20045.024999999998</v>
      </c>
      <c r="R253" s="321">
        <v>281203.64999999997</v>
      </c>
    </row>
    <row r="254" spans="1:18" ht="14.25" customHeight="1">
      <c r="B254" s="321" t="s">
        <v>481</v>
      </c>
      <c r="E254" s="321">
        <v>7.5999999999999998E-2</v>
      </c>
      <c r="F254" s="321">
        <v>7.5999999999999998E-2</v>
      </c>
      <c r="G254" s="321">
        <v>7.5999999999999998E-2</v>
      </c>
      <c r="H254" s="321">
        <v>7.5999999999999998E-2</v>
      </c>
      <c r="I254" s="321">
        <v>7.5999999999999998E-2</v>
      </c>
      <c r="J254" s="321">
        <v>7.5999999999999998E-2</v>
      </c>
      <c r="K254" s="321">
        <v>7.5999999999999998E-2</v>
      </c>
      <c r="L254" s="321">
        <v>7.5999999999999998E-2</v>
      </c>
      <c r="M254" s="321">
        <v>7.5999999999999998E-2</v>
      </c>
      <c r="N254" s="321">
        <v>7.5999999999999998E-2</v>
      </c>
      <c r="O254" s="321">
        <v>7.5999999999999998E-2</v>
      </c>
      <c r="P254" s="321">
        <v>7.5999999999999998E-2</v>
      </c>
      <c r="Q254" s="321">
        <v>7.5999999999999998E-2</v>
      </c>
    </row>
    <row r="255" spans="1:18" ht="14.25" customHeight="1">
      <c r="B255" s="321" t="s">
        <v>482</v>
      </c>
      <c r="E255" s="321">
        <v>1893.4624799999999</v>
      </c>
      <c r="F255" s="321">
        <v>1859.5394999999999</v>
      </c>
      <c r="G255" s="321">
        <v>1904.9776200000001</v>
      </c>
      <c r="H255" s="321">
        <v>2193.7897800000001</v>
      </c>
      <c r="I255" s="321">
        <v>1671.87384</v>
      </c>
      <c r="J255" s="321">
        <v>1893.4624799999999</v>
      </c>
      <c r="K255" s="321">
        <v>1829.0399400000001</v>
      </c>
      <c r="L255" s="321">
        <v>1690.5470400000002</v>
      </c>
      <c r="M255" s="321">
        <v>1865.1414599999998</v>
      </c>
      <c r="N255" s="321">
        <v>1681.8328799999999</v>
      </c>
      <c r="O255" s="321">
        <v>1777.9998599999997</v>
      </c>
      <c r="P255" s="321">
        <v>1479.8511000000001</v>
      </c>
      <c r="Q255" s="321">
        <v>1523.4218999999998</v>
      </c>
    </row>
    <row r="256" spans="1:18" ht="14.25" customHeight="1"/>
    <row r="257" spans="1:18" ht="14.25" customHeight="1"/>
    <row r="258" spans="1:18" ht="14.25" customHeight="1">
      <c r="A258" s="321" t="s">
        <v>516</v>
      </c>
      <c r="C258" s="321" t="s">
        <v>474</v>
      </c>
      <c r="D258" s="321" t="s">
        <v>37</v>
      </c>
      <c r="E258" s="321">
        <v>9</v>
      </c>
      <c r="F258" s="321">
        <v>9</v>
      </c>
      <c r="G258" s="321">
        <v>9</v>
      </c>
      <c r="H258" s="321">
        <v>9</v>
      </c>
      <c r="I258" s="321">
        <v>9</v>
      </c>
      <c r="J258" s="321">
        <v>9</v>
      </c>
      <c r="K258" s="321">
        <v>9</v>
      </c>
      <c r="L258" s="321">
        <v>9</v>
      </c>
      <c r="M258" s="321">
        <v>9</v>
      </c>
      <c r="N258" s="321">
        <v>9</v>
      </c>
      <c r="O258" s="321">
        <v>9</v>
      </c>
      <c r="P258" s="321">
        <v>9</v>
      </c>
      <c r="Q258" s="321">
        <v>9</v>
      </c>
    </row>
    <row r="259" spans="1:18" ht="14.25" customHeight="1">
      <c r="C259" s="321" t="s">
        <v>492</v>
      </c>
      <c r="D259" s="321" t="s">
        <v>477</v>
      </c>
      <c r="E259" s="321">
        <v>40</v>
      </c>
      <c r="F259" s="321">
        <v>40</v>
      </c>
      <c r="G259" s="321">
        <v>40</v>
      </c>
      <c r="H259" s="321">
        <v>40</v>
      </c>
      <c r="I259" s="321">
        <v>40</v>
      </c>
      <c r="J259" s="321">
        <v>40</v>
      </c>
      <c r="K259" s="321">
        <v>40</v>
      </c>
      <c r="L259" s="321">
        <v>40</v>
      </c>
      <c r="M259" s="321">
        <v>40</v>
      </c>
      <c r="N259" s="321">
        <v>40</v>
      </c>
      <c r="O259" s="321">
        <v>40</v>
      </c>
      <c r="P259" s="321">
        <v>32</v>
      </c>
      <c r="Q259" s="321">
        <v>32</v>
      </c>
    </row>
    <row r="260" spans="1:18" ht="14.25" customHeight="1">
      <c r="C260" s="321" t="s">
        <v>478</v>
      </c>
      <c r="D260" s="321" t="s">
        <v>479</v>
      </c>
      <c r="E260" s="321">
        <v>177.14285714285717</v>
      </c>
      <c r="F260" s="321">
        <v>177.14285714285717</v>
      </c>
      <c r="G260" s="321">
        <v>160</v>
      </c>
      <c r="H260" s="321">
        <v>177.14285714285717</v>
      </c>
      <c r="I260" s="321">
        <v>171.42857142857142</v>
      </c>
      <c r="J260" s="321">
        <v>177.14285714285717</v>
      </c>
      <c r="K260" s="321">
        <v>171.42857142857142</v>
      </c>
      <c r="L260" s="321">
        <v>177.14285714285717</v>
      </c>
      <c r="M260" s="321">
        <v>177.14285714285717</v>
      </c>
      <c r="N260" s="321">
        <v>171.42857142857142</v>
      </c>
      <c r="O260" s="321">
        <v>177.14285714285717</v>
      </c>
      <c r="P260" s="321">
        <v>137.14285714285714</v>
      </c>
      <c r="Q260" s="321">
        <v>141.71428571428572</v>
      </c>
      <c r="R260" s="321">
        <v>2015.9999999999998</v>
      </c>
    </row>
    <row r="261" spans="1:18" ht="14.25" customHeight="1">
      <c r="C261" s="321" t="s">
        <v>480</v>
      </c>
      <c r="D261" s="321" t="s">
        <v>479</v>
      </c>
      <c r="E261" s="321">
        <v>1594.2857142857144</v>
      </c>
      <c r="F261" s="321">
        <v>1594.2857142857144</v>
      </c>
      <c r="G261" s="321">
        <v>1440</v>
      </c>
      <c r="H261" s="321">
        <v>1594.2857142857144</v>
      </c>
      <c r="I261" s="321">
        <v>1542.8571428571427</v>
      </c>
      <c r="J261" s="321">
        <v>1594.2857142857144</v>
      </c>
      <c r="K261" s="321">
        <v>1542.8571428571427</v>
      </c>
      <c r="L261" s="321">
        <v>1594.2857142857144</v>
      </c>
      <c r="M261" s="321">
        <v>1594.2857142857144</v>
      </c>
      <c r="N261" s="321">
        <v>1542.8571428571427</v>
      </c>
      <c r="O261" s="321">
        <v>1594.2857142857144</v>
      </c>
      <c r="P261" s="321">
        <v>1234.2857142857142</v>
      </c>
      <c r="Q261" s="321">
        <v>1275.4285714285716</v>
      </c>
      <c r="R261" s="321">
        <v>18144</v>
      </c>
    </row>
    <row r="262" spans="1:18" ht="14.25" customHeight="1">
      <c r="B262" s="321" t="s">
        <v>481</v>
      </c>
      <c r="E262" s="321">
        <v>7.5999999999999998E-2</v>
      </c>
      <c r="F262" s="321">
        <v>7.5999999999999998E-2</v>
      </c>
      <c r="G262" s="321">
        <v>7.5999999999999998E-2</v>
      </c>
      <c r="H262" s="321">
        <v>7.5999999999999998E-2</v>
      </c>
      <c r="I262" s="321">
        <v>7.5999999999999998E-2</v>
      </c>
      <c r="J262" s="321">
        <v>7.5999999999999998E-2</v>
      </c>
      <c r="K262" s="321">
        <v>7.5999999999999998E-2</v>
      </c>
      <c r="L262" s="321">
        <v>7.5999999999999998E-2</v>
      </c>
      <c r="M262" s="321">
        <v>7.5999999999999998E-2</v>
      </c>
      <c r="N262" s="321">
        <v>7.5999999999999998E-2</v>
      </c>
      <c r="O262" s="321">
        <v>7.5999999999999998E-2</v>
      </c>
      <c r="P262" s="321">
        <v>7.5999999999999998E-2</v>
      </c>
      <c r="Q262" s="321">
        <v>7.5999999999999998E-2</v>
      </c>
    </row>
    <row r="263" spans="1:18" ht="14.25" customHeight="1">
      <c r="B263" s="321" t="s">
        <v>482</v>
      </c>
      <c r="E263" s="321">
        <v>121.1657142857143</v>
      </c>
      <c r="F263" s="321">
        <v>121.1657142857143</v>
      </c>
      <c r="G263" s="321">
        <v>109.44</v>
      </c>
      <c r="H263" s="321">
        <v>121.1657142857143</v>
      </c>
      <c r="I263" s="321">
        <v>117.25714285714284</v>
      </c>
      <c r="J263" s="321">
        <v>121.1657142857143</v>
      </c>
      <c r="K263" s="321">
        <v>117.25714285714284</v>
      </c>
      <c r="L263" s="321">
        <v>121.1657142857143</v>
      </c>
      <c r="M263" s="321">
        <v>121.1657142857143</v>
      </c>
      <c r="N263" s="321">
        <v>117.25714285714284</v>
      </c>
      <c r="O263" s="321">
        <v>121.1657142857143</v>
      </c>
      <c r="P263" s="321">
        <v>93.805714285714274</v>
      </c>
      <c r="Q263" s="321">
        <v>96.932571428571435</v>
      </c>
    </row>
    <row r="264" spans="1:18" ht="14.25" customHeight="1"/>
    <row r="265" spans="1:18" ht="14.25" customHeight="1">
      <c r="A265" s="321" t="s">
        <v>517</v>
      </c>
      <c r="C265" s="321" t="s">
        <v>474</v>
      </c>
      <c r="D265" s="321" t="s">
        <v>37</v>
      </c>
      <c r="E265" s="321">
        <v>9</v>
      </c>
      <c r="F265" s="321">
        <v>9</v>
      </c>
      <c r="G265" s="321">
        <v>9</v>
      </c>
      <c r="H265" s="321">
        <v>9</v>
      </c>
      <c r="I265" s="321">
        <v>9</v>
      </c>
      <c r="J265" s="321">
        <v>9</v>
      </c>
      <c r="K265" s="321">
        <v>9</v>
      </c>
      <c r="L265" s="321">
        <v>9</v>
      </c>
      <c r="M265" s="321">
        <v>9</v>
      </c>
      <c r="N265" s="321">
        <v>9</v>
      </c>
      <c r="O265" s="321">
        <v>9</v>
      </c>
      <c r="P265" s="321">
        <v>9</v>
      </c>
      <c r="Q265" s="321">
        <v>9</v>
      </c>
    </row>
    <row r="266" spans="1:18" ht="14.25" customHeight="1">
      <c r="C266" s="321" t="s">
        <v>484</v>
      </c>
      <c r="D266" s="321" t="s">
        <v>477</v>
      </c>
      <c r="E266" s="321">
        <v>11.428571428571429</v>
      </c>
      <c r="F266" s="321">
        <v>11.428571428571429</v>
      </c>
      <c r="G266" s="321">
        <v>17.142857142857142</v>
      </c>
      <c r="H266" s="321">
        <v>17.142857142857142</v>
      </c>
      <c r="I266" s="321">
        <v>11.428571428571429</v>
      </c>
      <c r="J266" s="321">
        <v>11.428571428571429</v>
      </c>
      <c r="K266" s="321">
        <v>11.428571428571429</v>
      </c>
      <c r="L266" s="321">
        <v>11.428571428571429</v>
      </c>
      <c r="M266" s="321">
        <v>11.428571428571429</v>
      </c>
      <c r="N266" s="321">
        <v>11.428571428571429</v>
      </c>
      <c r="O266" s="321">
        <v>11.428571428571429</v>
      </c>
      <c r="P266" s="321">
        <v>10.285714285714286</v>
      </c>
      <c r="Q266" s="321">
        <v>10.285714285714286</v>
      </c>
    </row>
    <row r="267" spans="1:18" ht="14.25" customHeight="1">
      <c r="C267" s="321" t="s">
        <v>478</v>
      </c>
      <c r="D267" s="321" t="s">
        <v>479</v>
      </c>
      <c r="E267" s="321">
        <v>354.28571428571428</v>
      </c>
      <c r="F267" s="321">
        <v>354.28571428571428</v>
      </c>
      <c r="G267" s="321">
        <v>480</v>
      </c>
      <c r="H267" s="321">
        <v>531.42857142857144</v>
      </c>
      <c r="I267" s="321">
        <v>342.85714285714289</v>
      </c>
      <c r="J267" s="321">
        <v>354.28571428571428</v>
      </c>
      <c r="K267" s="321">
        <v>342.85714285714289</v>
      </c>
      <c r="L267" s="321">
        <v>354.28571428571428</v>
      </c>
      <c r="M267" s="321">
        <v>354.28571428571428</v>
      </c>
      <c r="N267" s="321">
        <v>342.85714285714289</v>
      </c>
      <c r="O267" s="321">
        <v>354.28571428571428</v>
      </c>
      <c r="P267" s="321">
        <v>308.57142857142861</v>
      </c>
      <c r="Q267" s="321">
        <v>318.85714285714289</v>
      </c>
      <c r="R267" s="321">
        <v>4438.857142857144</v>
      </c>
    </row>
    <row r="268" spans="1:18" ht="14.25" customHeight="1">
      <c r="C268" s="321" t="s">
        <v>480</v>
      </c>
      <c r="D268" s="321" t="s">
        <v>479</v>
      </c>
      <c r="E268" s="321">
        <v>3188.5714285714284</v>
      </c>
      <c r="F268" s="321">
        <v>3188.5714285714284</v>
      </c>
      <c r="G268" s="321">
        <v>4320</v>
      </c>
      <c r="H268" s="321">
        <v>4782.8571428571431</v>
      </c>
      <c r="I268" s="321">
        <v>3085.7142857142862</v>
      </c>
      <c r="J268" s="321">
        <v>3188.5714285714284</v>
      </c>
      <c r="K268" s="321">
        <v>3085.7142857142862</v>
      </c>
      <c r="L268" s="321">
        <v>3188.5714285714284</v>
      </c>
      <c r="M268" s="321">
        <v>3188.5714285714284</v>
      </c>
      <c r="N268" s="321">
        <v>3085.7142857142862</v>
      </c>
      <c r="O268" s="321">
        <v>3188.5714285714284</v>
      </c>
      <c r="P268" s="321">
        <v>2777.1428571428573</v>
      </c>
      <c r="Q268" s="321">
        <v>2869.7142857142862</v>
      </c>
      <c r="R268" s="321">
        <v>39949.71428571429</v>
      </c>
    </row>
    <row r="269" spans="1:18" ht="14.25" customHeight="1">
      <c r="B269" s="321" t="s">
        <v>481</v>
      </c>
      <c r="E269" s="321">
        <v>7.5999999999999998E-2</v>
      </c>
      <c r="F269" s="321">
        <v>7.5999999999999998E-2</v>
      </c>
      <c r="G269" s="321">
        <v>7.5999999999999998E-2</v>
      </c>
      <c r="H269" s="321">
        <v>7.5999999999999998E-2</v>
      </c>
      <c r="I269" s="321">
        <v>7.5999999999999998E-2</v>
      </c>
      <c r="J269" s="321">
        <v>7.5999999999999998E-2</v>
      </c>
      <c r="K269" s="321">
        <v>7.5999999999999998E-2</v>
      </c>
      <c r="L269" s="321">
        <v>7.5999999999999998E-2</v>
      </c>
      <c r="M269" s="321">
        <v>7.5999999999999998E-2</v>
      </c>
      <c r="N269" s="321">
        <v>7.5999999999999998E-2</v>
      </c>
      <c r="O269" s="321">
        <v>7.5999999999999998E-2</v>
      </c>
      <c r="P269" s="321">
        <v>7.5999999999999998E-2</v>
      </c>
      <c r="Q269" s="321">
        <v>7.5999999999999998E-2</v>
      </c>
    </row>
    <row r="270" spans="1:18" ht="14.25" customHeight="1">
      <c r="B270" s="321" t="s">
        <v>482</v>
      </c>
      <c r="E270" s="321">
        <v>242.33142857142857</v>
      </c>
      <c r="F270" s="321">
        <v>242.33142857142857</v>
      </c>
      <c r="G270" s="321">
        <v>328.32</v>
      </c>
      <c r="H270" s="321">
        <v>363.49714285714288</v>
      </c>
      <c r="I270" s="321">
        <v>234.51428571428573</v>
      </c>
      <c r="J270" s="321">
        <v>242.33142857142857</v>
      </c>
      <c r="K270" s="321">
        <v>234.51428571428573</v>
      </c>
      <c r="L270" s="321">
        <v>242.33142857142857</v>
      </c>
      <c r="M270" s="321">
        <v>242.33142857142857</v>
      </c>
      <c r="N270" s="321">
        <v>234.51428571428573</v>
      </c>
      <c r="O270" s="321">
        <v>242.33142857142857</v>
      </c>
      <c r="P270" s="321">
        <v>211.06285714285718</v>
      </c>
      <c r="Q270" s="321">
        <v>218.09828571428574</v>
      </c>
    </row>
    <row r="271" spans="1:18" ht="14.25" customHeight="1"/>
    <row r="272" spans="1:18" ht="14.25" customHeight="1">
      <c r="A272" s="321" t="s">
        <v>518</v>
      </c>
      <c r="C272" s="321" t="s">
        <v>474</v>
      </c>
      <c r="D272" s="321" t="s">
        <v>37</v>
      </c>
      <c r="E272" s="321">
        <v>9</v>
      </c>
      <c r="F272" s="321">
        <v>9</v>
      </c>
      <c r="G272" s="321">
        <v>9</v>
      </c>
      <c r="H272" s="321">
        <v>9</v>
      </c>
      <c r="I272" s="321">
        <v>9</v>
      </c>
      <c r="J272" s="321">
        <v>9</v>
      </c>
      <c r="K272" s="321">
        <v>9</v>
      </c>
      <c r="L272" s="321">
        <v>9</v>
      </c>
      <c r="M272" s="321">
        <v>9</v>
      </c>
      <c r="N272" s="321">
        <v>9</v>
      </c>
      <c r="O272" s="321">
        <v>9</v>
      </c>
      <c r="P272" s="321">
        <v>9</v>
      </c>
      <c r="Q272" s="321">
        <v>9</v>
      </c>
    </row>
    <row r="273" spans="1:18" ht="14.25" customHeight="1">
      <c r="C273" s="321" t="s">
        <v>476</v>
      </c>
      <c r="D273" s="321" t="s">
        <v>477</v>
      </c>
      <c r="E273" s="321">
        <v>112</v>
      </c>
      <c r="F273" s="321">
        <v>112</v>
      </c>
      <c r="G273" s="321">
        <v>112</v>
      </c>
      <c r="H273" s="321">
        <v>112</v>
      </c>
      <c r="I273" s="321">
        <v>112</v>
      </c>
      <c r="J273" s="321">
        <v>112</v>
      </c>
      <c r="K273" s="321">
        <v>112</v>
      </c>
      <c r="L273" s="321">
        <v>112</v>
      </c>
      <c r="M273" s="321">
        <v>112</v>
      </c>
      <c r="N273" s="321">
        <v>112</v>
      </c>
      <c r="O273" s="321">
        <v>112</v>
      </c>
      <c r="P273" s="321">
        <v>112</v>
      </c>
      <c r="Q273" s="321">
        <v>112</v>
      </c>
    </row>
    <row r="274" spans="1:18" ht="14.25" customHeight="1">
      <c r="C274" s="321" t="s">
        <v>478</v>
      </c>
      <c r="D274" s="321" t="s">
        <v>479</v>
      </c>
      <c r="E274" s="321">
        <v>496</v>
      </c>
      <c r="F274" s="321">
        <v>496</v>
      </c>
      <c r="G274" s="321">
        <v>448</v>
      </c>
      <c r="H274" s="321">
        <v>496</v>
      </c>
      <c r="I274" s="321">
        <v>480</v>
      </c>
      <c r="J274" s="321">
        <v>496</v>
      </c>
      <c r="K274" s="321">
        <v>480</v>
      </c>
      <c r="L274" s="321">
        <v>496</v>
      </c>
      <c r="M274" s="321">
        <v>496</v>
      </c>
      <c r="N274" s="321">
        <v>480</v>
      </c>
      <c r="O274" s="321">
        <v>496</v>
      </c>
      <c r="P274" s="321">
        <v>480</v>
      </c>
      <c r="Q274" s="321">
        <v>496</v>
      </c>
      <c r="R274" s="321">
        <v>5840</v>
      </c>
    </row>
    <row r="275" spans="1:18" ht="14.25" customHeight="1">
      <c r="C275" s="321" t="s">
        <v>480</v>
      </c>
      <c r="D275" s="321" t="s">
        <v>479</v>
      </c>
      <c r="E275" s="321">
        <v>4464</v>
      </c>
      <c r="F275" s="321">
        <v>4464</v>
      </c>
      <c r="G275" s="321">
        <v>4032</v>
      </c>
      <c r="H275" s="321">
        <v>4464</v>
      </c>
      <c r="I275" s="321">
        <v>4320</v>
      </c>
      <c r="J275" s="321">
        <v>4464</v>
      </c>
      <c r="K275" s="321">
        <v>4320</v>
      </c>
      <c r="L275" s="321">
        <v>4464</v>
      </c>
      <c r="M275" s="321">
        <v>4464</v>
      </c>
      <c r="N275" s="321">
        <v>4320</v>
      </c>
      <c r="O275" s="321">
        <v>4464</v>
      </c>
      <c r="P275" s="321">
        <v>4320</v>
      </c>
      <c r="Q275" s="321">
        <v>4464</v>
      </c>
      <c r="R275" s="321">
        <v>52560</v>
      </c>
    </row>
    <row r="276" spans="1:18" ht="14.25" customHeight="1">
      <c r="B276" s="321" t="s">
        <v>481</v>
      </c>
      <c r="E276" s="321">
        <v>7.5999999999999998E-2</v>
      </c>
      <c r="F276" s="321">
        <v>7.5999999999999998E-2</v>
      </c>
      <c r="G276" s="321">
        <v>7.5999999999999998E-2</v>
      </c>
      <c r="H276" s="321">
        <v>7.5999999999999998E-2</v>
      </c>
      <c r="I276" s="321">
        <v>7.5999999999999998E-2</v>
      </c>
      <c r="J276" s="321">
        <v>7.5999999999999998E-2</v>
      </c>
      <c r="K276" s="321">
        <v>7.5999999999999998E-2</v>
      </c>
      <c r="L276" s="321">
        <v>7.5999999999999998E-2</v>
      </c>
      <c r="M276" s="321">
        <v>7.5999999999999998E-2</v>
      </c>
      <c r="N276" s="321">
        <v>7.5999999999999998E-2</v>
      </c>
      <c r="O276" s="321">
        <v>7.5999999999999998E-2</v>
      </c>
      <c r="P276" s="321">
        <v>7.5999999999999998E-2</v>
      </c>
      <c r="Q276" s="321">
        <v>7.5999999999999998E-2</v>
      </c>
    </row>
    <row r="277" spans="1:18" ht="14.25" customHeight="1">
      <c r="B277" s="321" t="s">
        <v>482</v>
      </c>
      <c r="E277" s="321">
        <v>339.26400000000001</v>
      </c>
      <c r="F277" s="321">
        <v>339.26400000000001</v>
      </c>
      <c r="G277" s="321">
        <v>306.43200000000002</v>
      </c>
      <c r="H277" s="321">
        <v>339.26400000000001</v>
      </c>
      <c r="I277" s="321">
        <v>328.32</v>
      </c>
      <c r="J277" s="321">
        <v>339.26400000000001</v>
      </c>
      <c r="K277" s="321">
        <v>328.32</v>
      </c>
      <c r="L277" s="321">
        <v>339.26400000000001</v>
      </c>
      <c r="M277" s="321">
        <v>339.26400000000001</v>
      </c>
      <c r="N277" s="321">
        <v>328.32</v>
      </c>
      <c r="O277" s="321">
        <v>339.26400000000001</v>
      </c>
      <c r="P277" s="321">
        <v>328.32</v>
      </c>
      <c r="Q277" s="321">
        <v>339.26400000000001</v>
      </c>
    </row>
    <row r="278" spans="1:18" ht="14.25" customHeight="1"/>
    <row r="279" spans="1:18" ht="14.25" customHeight="1">
      <c r="A279" s="321" t="s">
        <v>486</v>
      </c>
      <c r="D279" s="321" t="s">
        <v>479</v>
      </c>
      <c r="E279" s="321">
        <v>9.8711009234092266</v>
      </c>
      <c r="F279" s="321">
        <v>9.8520462822889332</v>
      </c>
      <c r="G279" s="321">
        <v>9.8291361253733029</v>
      </c>
      <c r="H279" s="321">
        <v>9.8115441687428344</v>
      </c>
      <c r="I279" s="321">
        <v>9.9167774442621344</v>
      </c>
      <c r="J279" s="321">
        <v>9.8711009234092266</v>
      </c>
      <c r="K279" s="321">
        <v>9.8720001243339173</v>
      </c>
      <c r="L279" s="321">
        <v>9.9277318486704207</v>
      </c>
      <c r="M279" s="321">
        <v>9.8785351537909971</v>
      </c>
      <c r="N279" s="321">
        <v>9.9137864897953492</v>
      </c>
      <c r="O279" s="321">
        <v>9.9023363000261835</v>
      </c>
      <c r="P279" s="321">
        <v>9.9784664580707254</v>
      </c>
      <c r="Q279" s="321">
        <v>9.9804765067011463</v>
      </c>
      <c r="R279" s="321">
        <v>9.8901117805681587</v>
      </c>
    </row>
    <row r="280" spans="1:18" ht="14.25" customHeight="1">
      <c r="A280" s="321" t="s">
        <v>487</v>
      </c>
      <c r="D280" s="321" t="s">
        <v>479</v>
      </c>
      <c r="E280" s="321">
        <v>4288.4082024055242</v>
      </c>
      <c r="F280" s="321">
        <v>4239.358202405524</v>
      </c>
      <c r="G280" s="321">
        <v>4474.5616873951994</v>
      </c>
      <c r="H280" s="321">
        <v>5076.4593681875422</v>
      </c>
      <c r="I280" s="321">
        <v>3917.9885829730874</v>
      </c>
      <c r="J280" s="321">
        <v>4288.4082024055242</v>
      </c>
      <c r="K280" s="321">
        <v>4145.2385829730874</v>
      </c>
      <c r="L280" s="321">
        <v>3995.0082024055237</v>
      </c>
      <c r="M280" s="321">
        <v>4247.4582024055235</v>
      </c>
      <c r="N280" s="321">
        <v>3932.3885829730875</v>
      </c>
      <c r="O280" s="321">
        <v>4121.4582024055235</v>
      </c>
      <c r="P280" s="321">
        <v>3529.0272410212169</v>
      </c>
      <c r="Q280" s="321">
        <v>3638.3364823885909</v>
      </c>
      <c r="R280" s="321">
        <v>49605.691539939435</v>
      </c>
    </row>
    <row r="281" spans="1:18" ht="14.25" customHeight="1">
      <c r="A281" s="321" t="s">
        <v>519</v>
      </c>
      <c r="C281" s="321" t="s">
        <v>480</v>
      </c>
      <c r="D281" s="321" t="s">
        <v>479</v>
      </c>
      <c r="E281" s="321">
        <v>42331.310166720868</v>
      </c>
      <c r="F281" s="321">
        <v>41766.353217300435</v>
      </c>
      <c r="G281" s="321">
        <v>43981.075926787482</v>
      </c>
      <c r="H281" s="321">
        <v>49807.905311800416</v>
      </c>
      <c r="I281" s="321">
        <v>38853.820806504074</v>
      </c>
      <c r="J281" s="321">
        <v>42331.310166720868</v>
      </c>
      <c r="K281" s="321">
        <v>40921.795806504073</v>
      </c>
      <c r="L281" s="321">
        <v>39661.370166720881</v>
      </c>
      <c r="M281" s="321">
        <v>41958.665166720879</v>
      </c>
      <c r="N281" s="321">
        <v>38984.860806504075</v>
      </c>
      <c r="O281" s="321">
        <v>40812.065166720873</v>
      </c>
      <c r="P281" s="321">
        <v>35214.279954148085</v>
      </c>
      <c r="Q281" s="321">
        <v>36312.331785953022</v>
      </c>
      <c r="R281" s="321">
        <v>490605.83428238524</v>
      </c>
    </row>
    <row r="282" spans="1:18" ht="14.25" customHeight="1"/>
    <row r="283" spans="1:18" ht="14.25" customHeight="1">
      <c r="A283" s="321" t="s">
        <v>520</v>
      </c>
    </row>
    <row r="284" spans="1:18" ht="14.25" customHeight="1">
      <c r="A284" s="321" t="s">
        <v>521</v>
      </c>
      <c r="C284" s="321" t="s">
        <v>461</v>
      </c>
      <c r="D284" s="321">
        <v>0</v>
      </c>
      <c r="E284" s="321">
        <v>0</v>
      </c>
      <c r="F284" s="321">
        <v>0</v>
      </c>
      <c r="G284" s="321">
        <v>0</v>
      </c>
      <c r="H284" s="321">
        <v>0</v>
      </c>
      <c r="I284" s="321">
        <v>0</v>
      </c>
      <c r="J284" s="321">
        <v>0</v>
      </c>
      <c r="K284" s="321">
        <v>0</v>
      </c>
      <c r="L284" s="321">
        <v>0</v>
      </c>
      <c r="M284" s="321">
        <v>0</v>
      </c>
      <c r="N284" s="321">
        <v>0</v>
      </c>
      <c r="O284" s="321">
        <v>0</v>
      </c>
      <c r="P284" s="321">
        <v>0</v>
      </c>
      <c r="Q284" s="321">
        <v>0</v>
      </c>
    </row>
    <row r="285" spans="1:18" ht="14.25" customHeight="1">
      <c r="B285" s="321" t="s">
        <v>462</v>
      </c>
      <c r="C285" s="321" t="s">
        <v>463</v>
      </c>
      <c r="D285" s="321">
        <v>0</v>
      </c>
      <c r="E285" s="321">
        <v>0</v>
      </c>
      <c r="F285" s="321">
        <v>0</v>
      </c>
      <c r="G285" s="321">
        <v>0</v>
      </c>
      <c r="H285" s="321">
        <v>0</v>
      </c>
      <c r="I285" s="321">
        <v>0</v>
      </c>
      <c r="J285" s="321">
        <v>0</v>
      </c>
      <c r="K285" s="321">
        <v>0</v>
      </c>
      <c r="L285" s="321">
        <v>0</v>
      </c>
      <c r="M285" s="321">
        <v>0</v>
      </c>
      <c r="N285" s="321">
        <v>0</v>
      </c>
      <c r="O285" s="321">
        <v>0</v>
      </c>
      <c r="P285" s="321">
        <v>0</v>
      </c>
      <c r="Q285" s="321">
        <v>0</v>
      </c>
      <c r="R285" s="321">
        <v>0</v>
      </c>
    </row>
    <row r="286" spans="1:18" ht="14.25" customHeight="1">
      <c r="B286" s="321" t="s">
        <v>464</v>
      </c>
      <c r="C286" s="321" t="s">
        <v>465</v>
      </c>
      <c r="D286" s="321">
        <v>0</v>
      </c>
      <c r="E286" s="321">
        <v>0</v>
      </c>
      <c r="F286" s="321">
        <v>0</v>
      </c>
      <c r="G286" s="321">
        <v>0</v>
      </c>
      <c r="H286" s="321">
        <v>0</v>
      </c>
      <c r="I286" s="321">
        <v>0</v>
      </c>
      <c r="J286" s="321">
        <v>0</v>
      </c>
      <c r="K286" s="321">
        <v>0</v>
      </c>
      <c r="L286" s="321">
        <v>0</v>
      </c>
      <c r="M286" s="321">
        <v>0</v>
      </c>
      <c r="N286" s="321">
        <v>0</v>
      </c>
      <c r="O286" s="321">
        <v>0</v>
      </c>
      <c r="P286" s="321">
        <v>0</v>
      </c>
      <c r="Q286" s="321">
        <v>0</v>
      </c>
    </row>
    <row r="287" spans="1:18" ht="14.25" customHeight="1">
      <c r="B287" s="321" t="s">
        <v>466</v>
      </c>
      <c r="E287" s="321">
        <v>0</v>
      </c>
      <c r="F287" s="321">
        <v>0</v>
      </c>
      <c r="G287" s="321">
        <v>0</v>
      </c>
      <c r="H287" s="321">
        <v>0</v>
      </c>
      <c r="I287" s="321">
        <v>0</v>
      </c>
      <c r="J287" s="321">
        <v>0</v>
      </c>
      <c r="K287" s="321">
        <v>0</v>
      </c>
      <c r="L287" s="321">
        <v>0</v>
      </c>
      <c r="M287" s="321">
        <v>0</v>
      </c>
      <c r="N287" s="321">
        <v>0</v>
      </c>
      <c r="O287" s="321">
        <v>0</v>
      </c>
      <c r="P287" s="321">
        <v>0</v>
      </c>
      <c r="Q287" s="321">
        <v>0</v>
      </c>
    </row>
    <row r="288" spans="1:18" ht="14.25" customHeight="1">
      <c r="B288" s="321" t="s">
        <v>467</v>
      </c>
      <c r="D288" s="321">
        <v>0</v>
      </c>
      <c r="E288" s="321">
        <v>0</v>
      </c>
      <c r="F288" s="321">
        <v>0</v>
      </c>
      <c r="G288" s="321">
        <v>0</v>
      </c>
      <c r="H288" s="321">
        <v>0</v>
      </c>
      <c r="I288" s="321">
        <v>0</v>
      </c>
      <c r="J288" s="321">
        <v>0</v>
      </c>
      <c r="K288" s="321">
        <v>0</v>
      </c>
      <c r="L288" s="321">
        <v>0</v>
      </c>
      <c r="M288" s="321">
        <v>0</v>
      </c>
      <c r="N288" s="321">
        <v>0</v>
      </c>
      <c r="O288" s="321">
        <v>0</v>
      </c>
      <c r="P288" s="321">
        <v>0</v>
      </c>
      <c r="Q288" s="321">
        <v>0</v>
      </c>
      <c r="R288" s="321">
        <v>0</v>
      </c>
    </row>
    <row r="289" spans="1:18" ht="14.25" customHeight="1">
      <c r="B289" s="321" t="s">
        <v>468</v>
      </c>
      <c r="C289" s="321" t="s">
        <v>469</v>
      </c>
    </row>
    <row r="290" spans="1:18" ht="14.25" customHeight="1"/>
    <row r="291" spans="1:18" ht="14.25" customHeight="1">
      <c r="A291" s="321" t="s">
        <v>522</v>
      </c>
      <c r="C291" s="321" t="s">
        <v>474</v>
      </c>
      <c r="D291" s="321" t="s">
        <v>37</v>
      </c>
      <c r="E291" s="321">
        <v>9.25</v>
      </c>
      <c r="F291" s="321">
        <v>9.25</v>
      </c>
      <c r="G291" s="321">
        <v>9.25</v>
      </c>
      <c r="H291" s="321">
        <v>9.25</v>
      </c>
      <c r="I291" s="321">
        <v>9.25</v>
      </c>
      <c r="J291" s="321">
        <v>9.25</v>
      </c>
      <c r="K291" s="321">
        <v>9.25</v>
      </c>
      <c r="L291" s="321">
        <v>9.25</v>
      </c>
      <c r="M291" s="321">
        <v>9.25</v>
      </c>
      <c r="N291" s="321">
        <v>9.25</v>
      </c>
      <c r="O291" s="321">
        <v>9.25</v>
      </c>
      <c r="P291" s="321">
        <v>9.25</v>
      </c>
      <c r="Q291" s="321">
        <v>9.25</v>
      </c>
    </row>
    <row r="292" spans="1:18" ht="14.25" customHeight="1">
      <c r="C292" s="321" t="s">
        <v>492</v>
      </c>
      <c r="D292" s="321" t="s">
        <v>477</v>
      </c>
      <c r="E292" s="321">
        <v>224</v>
      </c>
      <c r="F292" s="321">
        <v>224</v>
      </c>
      <c r="G292" s="321">
        <v>224</v>
      </c>
      <c r="H292" s="321">
        <v>224</v>
      </c>
      <c r="I292" s="321">
        <v>224</v>
      </c>
      <c r="J292" s="321">
        <v>224</v>
      </c>
      <c r="K292" s="321">
        <v>224</v>
      </c>
      <c r="L292" s="321">
        <v>224</v>
      </c>
      <c r="M292" s="321">
        <v>224</v>
      </c>
      <c r="N292" s="321">
        <v>224</v>
      </c>
      <c r="O292" s="321">
        <v>224</v>
      </c>
      <c r="P292" s="321">
        <v>184</v>
      </c>
      <c r="Q292" s="321">
        <v>184</v>
      </c>
    </row>
    <row r="293" spans="1:18" ht="14.25" customHeight="1">
      <c r="C293" s="321" t="s">
        <v>478</v>
      </c>
      <c r="D293" s="321" t="s">
        <v>479</v>
      </c>
      <c r="E293" s="321">
        <v>992</v>
      </c>
      <c r="F293" s="321">
        <v>992</v>
      </c>
      <c r="G293" s="321">
        <v>896</v>
      </c>
      <c r="H293" s="321">
        <v>992</v>
      </c>
      <c r="I293" s="321">
        <v>960</v>
      </c>
      <c r="J293" s="321">
        <v>992</v>
      </c>
      <c r="K293" s="321">
        <v>960</v>
      </c>
      <c r="L293" s="321">
        <v>992</v>
      </c>
      <c r="M293" s="321">
        <v>992</v>
      </c>
      <c r="N293" s="321">
        <v>960</v>
      </c>
      <c r="O293" s="321">
        <v>992</v>
      </c>
      <c r="P293" s="321">
        <v>788.57142857142856</v>
      </c>
      <c r="Q293" s="321">
        <v>814.85714285714278</v>
      </c>
      <c r="R293" s="321">
        <v>11331.428571428572</v>
      </c>
    </row>
    <row r="294" spans="1:18" ht="14.25" customHeight="1">
      <c r="C294" s="321" t="s">
        <v>480</v>
      </c>
      <c r="D294" s="321" t="s">
        <v>479</v>
      </c>
      <c r="E294" s="321">
        <v>9176</v>
      </c>
      <c r="F294" s="321">
        <v>9176</v>
      </c>
      <c r="G294" s="321">
        <v>8288</v>
      </c>
      <c r="H294" s="321">
        <v>9176</v>
      </c>
      <c r="I294" s="321">
        <v>8880</v>
      </c>
      <c r="J294" s="321">
        <v>9176</v>
      </c>
      <c r="K294" s="321">
        <v>8880</v>
      </c>
      <c r="L294" s="321">
        <v>9176</v>
      </c>
      <c r="M294" s="321">
        <v>9176</v>
      </c>
      <c r="N294" s="321">
        <v>8880</v>
      </c>
      <c r="O294" s="321">
        <v>9176</v>
      </c>
      <c r="P294" s="321">
        <v>7294.2857142857138</v>
      </c>
      <c r="Q294" s="321">
        <v>7537.4285714285706</v>
      </c>
      <c r="R294" s="321">
        <v>104815.71428571428</v>
      </c>
    </row>
    <row r="295" spans="1:18" ht="14.25" customHeight="1">
      <c r="B295" s="321" t="s">
        <v>481</v>
      </c>
      <c r="E295" s="321">
        <v>7.5999999999999998E-2</v>
      </c>
      <c r="F295" s="321">
        <v>7.5999999999999998E-2</v>
      </c>
      <c r="G295" s="321">
        <v>7.5999999999999998E-2</v>
      </c>
      <c r="H295" s="321">
        <v>7.5999999999999998E-2</v>
      </c>
      <c r="I295" s="321">
        <v>7.5999999999999998E-2</v>
      </c>
      <c r="J295" s="321">
        <v>7.5999999999999998E-2</v>
      </c>
      <c r="K295" s="321">
        <v>7.5999999999999998E-2</v>
      </c>
      <c r="L295" s="321">
        <v>7.5999999999999998E-2</v>
      </c>
      <c r="M295" s="321">
        <v>7.5999999999999998E-2</v>
      </c>
      <c r="N295" s="321">
        <v>7.5999999999999998E-2</v>
      </c>
      <c r="O295" s="321">
        <v>7.5999999999999998E-2</v>
      </c>
      <c r="P295" s="321">
        <v>7.5999999999999998E-2</v>
      </c>
      <c r="Q295" s="321">
        <v>7.5999999999999998E-2</v>
      </c>
    </row>
    <row r="296" spans="1:18" ht="14.25" customHeight="1">
      <c r="B296" s="321" t="s">
        <v>482</v>
      </c>
      <c r="E296" s="321">
        <v>697.37599999999998</v>
      </c>
      <c r="F296" s="321">
        <v>697.37599999999998</v>
      </c>
      <c r="G296" s="321">
        <v>629.88800000000003</v>
      </c>
      <c r="H296" s="321">
        <v>697.37599999999998</v>
      </c>
      <c r="I296" s="321">
        <v>674.88</v>
      </c>
      <c r="J296" s="321">
        <v>697.37599999999998</v>
      </c>
      <c r="K296" s="321">
        <v>674.88</v>
      </c>
      <c r="L296" s="321">
        <v>697.37599999999998</v>
      </c>
      <c r="M296" s="321">
        <v>697.37599999999998</v>
      </c>
      <c r="N296" s="321">
        <v>674.88</v>
      </c>
      <c r="O296" s="321">
        <v>697.37599999999998</v>
      </c>
      <c r="P296" s="321">
        <v>554.36571428571426</v>
      </c>
      <c r="Q296" s="321">
        <v>572.84457142857138</v>
      </c>
    </row>
    <row r="297" spans="1:18" ht="14.25" customHeight="1"/>
    <row r="298" spans="1:18" ht="14.25" customHeight="1">
      <c r="A298" s="321" t="s">
        <v>486</v>
      </c>
      <c r="D298" s="321" t="s">
        <v>479</v>
      </c>
      <c r="E298" s="321">
        <v>9.25</v>
      </c>
      <c r="F298" s="321">
        <v>9.25</v>
      </c>
      <c r="G298" s="321">
        <v>9.25</v>
      </c>
      <c r="H298" s="321">
        <v>9.25</v>
      </c>
      <c r="I298" s="321">
        <v>9.25</v>
      </c>
      <c r="J298" s="321">
        <v>9.25</v>
      </c>
      <c r="K298" s="321">
        <v>9.25</v>
      </c>
      <c r="L298" s="321">
        <v>9.25</v>
      </c>
      <c r="M298" s="321">
        <v>9.25</v>
      </c>
      <c r="N298" s="321">
        <v>9.25</v>
      </c>
      <c r="O298" s="321">
        <v>9.25</v>
      </c>
      <c r="P298" s="321">
        <v>9.25</v>
      </c>
      <c r="Q298" s="321">
        <v>9.25</v>
      </c>
      <c r="R298" s="321">
        <v>9.2499999999999982</v>
      </c>
    </row>
    <row r="299" spans="1:18" ht="14.25" customHeight="1">
      <c r="A299" s="321" t="s">
        <v>487</v>
      </c>
      <c r="D299" s="321" t="s">
        <v>479</v>
      </c>
      <c r="E299" s="321">
        <v>992</v>
      </c>
      <c r="F299" s="321">
        <v>992</v>
      </c>
      <c r="G299" s="321">
        <v>896</v>
      </c>
      <c r="H299" s="321">
        <v>992</v>
      </c>
      <c r="I299" s="321">
        <v>960</v>
      </c>
      <c r="J299" s="321">
        <v>992</v>
      </c>
      <c r="K299" s="321">
        <v>960</v>
      </c>
      <c r="L299" s="321">
        <v>992</v>
      </c>
      <c r="M299" s="321">
        <v>992</v>
      </c>
      <c r="N299" s="321">
        <v>960</v>
      </c>
      <c r="O299" s="321">
        <v>992</v>
      </c>
      <c r="P299" s="321">
        <v>788.57142857142856</v>
      </c>
      <c r="Q299" s="321">
        <v>814.85714285714278</v>
      </c>
      <c r="R299" s="321">
        <v>11331.428571428572</v>
      </c>
    </row>
    <row r="300" spans="1:18" ht="14.25" customHeight="1">
      <c r="A300" s="321" t="s">
        <v>523</v>
      </c>
      <c r="C300" s="321" t="s">
        <v>480</v>
      </c>
      <c r="D300" s="321" t="s">
        <v>479</v>
      </c>
      <c r="E300" s="321">
        <v>9176</v>
      </c>
      <c r="F300" s="321">
        <v>9176</v>
      </c>
      <c r="G300" s="321">
        <v>8288</v>
      </c>
      <c r="H300" s="321">
        <v>9176</v>
      </c>
      <c r="I300" s="321">
        <v>8880</v>
      </c>
      <c r="J300" s="321">
        <v>9176</v>
      </c>
      <c r="K300" s="321">
        <v>8880</v>
      </c>
      <c r="L300" s="321">
        <v>9176</v>
      </c>
      <c r="M300" s="321">
        <v>9176</v>
      </c>
      <c r="N300" s="321">
        <v>8880</v>
      </c>
      <c r="O300" s="321">
        <v>9176</v>
      </c>
      <c r="P300" s="321">
        <v>7294.2857142857138</v>
      </c>
      <c r="Q300" s="321">
        <v>7537.4285714285706</v>
      </c>
      <c r="R300" s="321">
        <v>104815.71428571428</v>
      </c>
    </row>
    <row r="301" spans="1:18" ht="14.25" customHeight="1"/>
    <row r="302" spans="1:18" ht="14.25" customHeight="1">
      <c r="A302" s="321" t="s">
        <v>524</v>
      </c>
      <c r="E302" s="321">
        <v>0</v>
      </c>
      <c r="F302" s="321">
        <v>0</v>
      </c>
      <c r="G302" s="321">
        <v>0</v>
      </c>
      <c r="H302" s="321">
        <v>0</v>
      </c>
      <c r="I302" s="321">
        <v>0</v>
      </c>
      <c r="J302" s="321">
        <v>0</v>
      </c>
      <c r="K302" s="321">
        <v>0</v>
      </c>
      <c r="L302" s="321">
        <v>0</v>
      </c>
      <c r="M302" s="321">
        <v>0</v>
      </c>
      <c r="N302" s="321">
        <v>0</v>
      </c>
      <c r="O302" s="321">
        <v>0</v>
      </c>
      <c r="P302" s="321">
        <v>0</v>
      </c>
      <c r="Q302" s="321">
        <v>0</v>
      </c>
      <c r="R302" s="321">
        <v>0</v>
      </c>
    </row>
    <row r="303" spans="1:18" ht="14.25" customHeight="1">
      <c r="A303" s="321" t="s">
        <v>525</v>
      </c>
      <c r="C303" s="321" t="s">
        <v>480</v>
      </c>
      <c r="D303" s="321" t="s">
        <v>37</v>
      </c>
      <c r="E303" s="321">
        <v>0</v>
      </c>
      <c r="F303" s="321">
        <v>0</v>
      </c>
      <c r="G303" s="321">
        <v>0</v>
      </c>
      <c r="H303" s="321">
        <v>0</v>
      </c>
      <c r="I303" s="321">
        <v>0</v>
      </c>
      <c r="J303" s="321">
        <v>0</v>
      </c>
      <c r="K303" s="321">
        <v>0</v>
      </c>
      <c r="L303" s="321">
        <v>0</v>
      </c>
      <c r="M303" s="321">
        <v>0</v>
      </c>
      <c r="N303" s="321">
        <v>0</v>
      </c>
      <c r="O303" s="321">
        <v>0</v>
      </c>
      <c r="P303" s="321">
        <v>0</v>
      </c>
      <c r="Q303" s="321">
        <v>0</v>
      </c>
      <c r="R303" s="321">
        <v>0</v>
      </c>
    </row>
    <row r="304" spans="1:18" ht="14.25" customHeight="1"/>
    <row r="305" spans="1:18" ht="14.25" customHeight="1">
      <c r="A305" s="321" t="s">
        <v>487</v>
      </c>
      <c r="D305" s="321" t="s">
        <v>479</v>
      </c>
      <c r="E305" s="321">
        <v>7063.8485155170702</v>
      </c>
      <c r="F305" s="321">
        <v>7014.79851551707</v>
      </c>
      <c r="G305" s="321">
        <v>7021.4110024636921</v>
      </c>
      <c r="H305" s="321">
        <v>7896.1853955848019</v>
      </c>
      <c r="I305" s="321">
        <v>6603.8985634036162</v>
      </c>
      <c r="J305" s="321">
        <v>7063.8485155170702</v>
      </c>
      <c r="K305" s="321">
        <v>6831.1485634036162</v>
      </c>
      <c r="L305" s="321">
        <v>6770.4485155170696</v>
      </c>
      <c r="M305" s="321">
        <v>7022.8985155170694</v>
      </c>
      <c r="N305" s="321">
        <v>6618.2985634036158</v>
      </c>
      <c r="O305" s="321">
        <v>6896.8985155170694</v>
      </c>
      <c r="P305" s="321">
        <v>5850.6515071660315</v>
      </c>
      <c r="Q305" s="321">
        <v>6037.3482240715657</v>
      </c>
      <c r="R305" s="321">
        <v>81627.834397082275</v>
      </c>
    </row>
    <row r="306" spans="1:18" ht="14.25" customHeight="1">
      <c r="A306" s="321">
        <v>0</v>
      </c>
      <c r="B306" s="321" t="s">
        <v>400</v>
      </c>
      <c r="E306" s="321">
        <v>0</v>
      </c>
      <c r="F306" s="321">
        <v>0</v>
      </c>
      <c r="G306" s="321">
        <v>0</v>
      </c>
      <c r="H306" s="321">
        <v>0</v>
      </c>
      <c r="I306" s="321">
        <v>0</v>
      </c>
      <c r="J306" s="321">
        <v>0</v>
      </c>
      <c r="K306" s="321">
        <v>0</v>
      </c>
      <c r="L306" s="321">
        <v>0</v>
      </c>
      <c r="M306" s="321">
        <v>0</v>
      </c>
      <c r="N306" s="321">
        <v>0</v>
      </c>
      <c r="O306" s="321">
        <v>0</v>
      </c>
      <c r="P306" s="321">
        <v>0</v>
      </c>
      <c r="Q306" s="321">
        <v>0</v>
      </c>
      <c r="R306" s="321">
        <v>0</v>
      </c>
    </row>
    <row r="307" spans="1:18" ht="14.25" customHeight="1">
      <c r="A307" s="321" t="s">
        <v>526</v>
      </c>
      <c r="C307" s="321" t="s">
        <v>480</v>
      </c>
      <c r="D307" s="321" t="s">
        <v>479</v>
      </c>
      <c r="E307" s="321">
        <v>74561.324881458189</v>
      </c>
      <c r="F307" s="321">
        <v>73877.765982617304</v>
      </c>
      <c r="G307" s="321">
        <v>73360.932618041435</v>
      </c>
      <c r="H307" s="321">
        <v>82335.603791403002</v>
      </c>
      <c r="I307" s="321">
        <v>70044.157627217603</v>
      </c>
      <c r="J307" s="321">
        <v>74561.324881458189</v>
      </c>
      <c r="K307" s="321">
        <v>72112.132627217608</v>
      </c>
      <c r="L307" s="321">
        <v>71891.384881458202</v>
      </c>
      <c r="M307" s="321">
        <v>74301.377457854396</v>
      </c>
      <c r="N307" s="321">
        <v>70284.259797923616</v>
      </c>
      <c r="O307" s="321">
        <v>73154.77745785439</v>
      </c>
      <c r="P307" s="321">
        <v>63115.107516996199</v>
      </c>
      <c r="Q307" s="321">
        <v>65143.186934229401</v>
      </c>
      <c r="R307" s="321">
        <v>864182.01157427148</v>
      </c>
    </row>
    <row r="308" spans="1:18" ht="14.25" customHeight="1">
      <c r="A308" s="321" t="s">
        <v>527</v>
      </c>
      <c r="D308" s="321" t="s">
        <v>479</v>
      </c>
      <c r="E308" s="321">
        <v>0</v>
      </c>
      <c r="F308" s="321">
        <v>0</v>
      </c>
      <c r="G308" s="321">
        <v>0</v>
      </c>
      <c r="H308" s="321">
        <v>0</v>
      </c>
      <c r="I308" s="321">
        <v>0</v>
      </c>
      <c r="J308" s="321">
        <v>0</v>
      </c>
      <c r="K308" s="321">
        <v>0</v>
      </c>
      <c r="L308" s="321">
        <v>0</v>
      </c>
      <c r="M308" s="321">
        <v>0</v>
      </c>
      <c r="N308" s="321">
        <v>0</v>
      </c>
      <c r="O308" s="321">
        <v>0</v>
      </c>
      <c r="P308" s="321">
        <v>0</v>
      </c>
      <c r="Q308" s="321">
        <v>0</v>
      </c>
      <c r="R308" s="321">
        <v>0</v>
      </c>
    </row>
    <row r="309" spans="1:18" ht="14.25" customHeight="1">
      <c r="A309" s="321" t="s">
        <v>528</v>
      </c>
      <c r="D309" s="321" t="s">
        <v>479</v>
      </c>
      <c r="E309" s="321">
        <v>0</v>
      </c>
      <c r="F309" s="321">
        <v>0</v>
      </c>
      <c r="G309" s="321">
        <v>0</v>
      </c>
      <c r="H309" s="321">
        <v>0</v>
      </c>
      <c r="I309" s="321">
        <v>0</v>
      </c>
      <c r="J309" s="321">
        <v>0</v>
      </c>
      <c r="K309" s="321">
        <v>0</v>
      </c>
      <c r="L309" s="321">
        <v>0</v>
      </c>
      <c r="M309" s="321">
        <v>0</v>
      </c>
      <c r="N309" s="321">
        <v>0</v>
      </c>
      <c r="O309" s="321">
        <v>0</v>
      </c>
      <c r="P309" s="321">
        <v>0</v>
      </c>
      <c r="Q309" s="321">
        <v>0</v>
      </c>
      <c r="R309" s="321">
        <v>0</v>
      </c>
    </row>
    <row r="310" spans="1:18" ht="14.25" customHeight="1"/>
    <row r="311" spans="1:18" ht="14.25" customHeight="1"/>
    <row r="312" spans="1:18" ht="14.25" customHeight="1">
      <c r="A312" s="321" t="s">
        <v>529</v>
      </c>
    </row>
    <row r="313" spans="1:18" ht="14.25" customHeight="1">
      <c r="B313" s="321" t="s">
        <v>530</v>
      </c>
      <c r="C313" s="321" t="s">
        <v>37</v>
      </c>
      <c r="E313" s="321">
        <v>0</v>
      </c>
      <c r="F313" s="321">
        <v>0</v>
      </c>
      <c r="G313" s="321">
        <v>0</v>
      </c>
      <c r="H313" s="321">
        <v>0</v>
      </c>
      <c r="I313" s="321">
        <v>0</v>
      </c>
      <c r="J313" s="321">
        <v>0</v>
      </c>
      <c r="K313" s="321">
        <v>0</v>
      </c>
      <c r="L313" s="321">
        <v>0</v>
      </c>
      <c r="M313" s="321">
        <v>0</v>
      </c>
      <c r="N313" s="321">
        <v>0</v>
      </c>
      <c r="O313" s="321">
        <v>0</v>
      </c>
      <c r="P313" s="321">
        <v>0</v>
      </c>
      <c r="Q313" s="321">
        <v>0</v>
      </c>
      <c r="R313" s="321">
        <v>0</v>
      </c>
    </row>
    <row r="314" spans="1:18" ht="14.25" customHeight="1">
      <c r="B314" s="321" t="s">
        <v>531</v>
      </c>
      <c r="E314" s="321">
        <v>4161.0995526497118</v>
      </c>
      <c r="F314" s="321">
        <v>4127.1765726497124</v>
      </c>
      <c r="G314" s="321">
        <v>4203.2761055254159</v>
      </c>
      <c r="H314" s="321">
        <v>4738.3345318317115</v>
      </c>
      <c r="I314" s="321">
        <v>3866.361329661012</v>
      </c>
      <c r="J314" s="321">
        <v>4161.0995526497118</v>
      </c>
      <c r="K314" s="321">
        <v>4023.5274296610123</v>
      </c>
      <c r="L314" s="321">
        <v>3958.184112649712</v>
      </c>
      <c r="M314" s="321">
        <v>4132.7785326497124</v>
      </c>
      <c r="N314" s="321">
        <v>3876.3203696610117</v>
      </c>
      <c r="O314" s="321">
        <v>4045.6369326497115</v>
      </c>
      <c r="P314" s="321">
        <v>3469.2419391676704</v>
      </c>
      <c r="Q314" s="321">
        <v>3579.1257671399262</v>
      </c>
      <c r="R314" s="321">
        <v>48181.063175896321</v>
      </c>
    </row>
    <row r="315" spans="1:18" ht="14.25" customHeight="1">
      <c r="B315" s="321" t="s">
        <v>532</v>
      </c>
      <c r="E315" s="321">
        <v>869.77379999999994</v>
      </c>
      <c r="F315" s="321">
        <v>869.77379999999994</v>
      </c>
      <c r="G315" s="321">
        <v>869.77379999999994</v>
      </c>
      <c r="H315" s="321">
        <v>869.77379999999994</v>
      </c>
      <c r="I315" s="321">
        <v>869.77379999999994</v>
      </c>
      <c r="J315" s="321">
        <v>869.77379999999994</v>
      </c>
      <c r="K315" s="321">
        <v>869.77379999999994</v>
      </c>
      <c r="L315" s="321">
        <v>869.77379999999994</v>
      </c>
      <c r="M315" s="321">
        <v>869.77379999999994</v>
      </c>
      <c r="N315" s="321">
        <v>869.77379999999994</v>
      </c>
      <c r="O315" s="321">
        <v>869.77379999999994</v>
      </c>
      <c r="P315" s="321">
        <v>869.77379999999994</v>
      </c>
      <c r="Q315" s="321">
        <v>869.77379999999994</v>
      </c>
      <c r="R315" s="321">
        <v>10437.285599999999</v>
      </c>
    </row>
    <row r="316" spans="1:18" ht="14.25" customHeight="1">
      <c r="B316" s="321" t="s">
        <v>533</v>
      </c>
      <c r="C316" s="321" t="s">
        <v>480</v>
      </c>
      <c r="E316" s="321">
        <v>4390.005328798813</v>
      </c>
      <c r="F316" s="321">
        <v>4335.5423396369579</v>
      </c>
      <c r="G316" s="321">
        <v>4507.9535041127519</v>
      </c>
      <c r="H316" s="321">
        <v>4554.8894818502622</v>
      </c>
      <c r="I316" s="321">
        <v>4347.8750432899233</v>
      </c>
      <c r="J316" s="321">
        <v>4390.005328798813</v>
      </c>
      <c r="K316" s="321">
        <v>4396.3774536065075</v>
      </c>
      <c r="L316" s="321">
        <v>4296.2313285452465</v>
      </c>
      <c r="M316" s="321">
        <v>4373.5982064142663</v>
      </c>
      <c r="N316" s="321">
        <v>4304.762271330922</v>
      </c>
      <c r="O316" s="321">
        <v>4301.4473713474908</v>
      </c>
      <c r="P316" s="321">
        <v>4204.7505314928285</v>
      </c>
      <c r="Q316" s="321">
        <v>4143.5585410582471</v>
      </c>
      <c r="R316" s="321">
        <v>52156.991401484214</v>
      </c>
    </row>
    <row r="317" spans="1:18" ht="14.25" customHeight="1">
      <c r="B317" s="321" t="s">
        <v>534</v>
      </c>
      <c r="C317" s="321" t="s">
        <v>480</v>
      </c>
      <c r="D317" s="321" t="s">
        <v>37</v>
      </c>
      <c r="E317" s="321">
        <v>0</v>
      </c>
      <c r="F317" s="321">
        <v>0</v>
      </c>
      <c r="G317" s="321">
        <v>0</v>
      </c>
      <c r="H317" s="321">
        <v>0</v>
      </c>
      <c r="I317" s="321">
        <v>0</v>
      </c>
      <c r="J317" s="321">
        <v>0</v>
      </c>
      <c r="K317" s="321">
        <v>0</v>
      </c>
      <c r="L317" s="321">
        <v>0</v>
      </c>
      <c r="M317" s="321">
        <v>0</v>
      </c>
      <c r="N317" s="321">
        <v>0</v>
      </c>
      <c r="O317" s="321">
        <v>0</v>
      </c>
      <c r="P317" s="321">
        <v>0</v>
      </c>
      <c r="Q317" s="321">
        <v>0</v>
      </c>
      <c r="R317" s="321">
        <v>0</v>
      </c>
    </row>
    <row r="318" spans="1:18" ht="14.25" customHeight="1">
      <c r="B318" s="321" t="s">
        <v>409</v>
      </c>
      <c r="C318" s="321" t="s">
        <v>480</v>
      </c>
      <c r="D318" s="321" t="s">
        <v>37</v>
      </c>
      <c r="E318" s="321">
        <v>0</v>
      </c>
      <c r="F318" s="321">
        <v>0</v>
      </c>
      <c r="G318" s="321">
        <v>0</v>
      </c>
      <c r="H318" s="321">
        <v>0</v>
      </c>
      <c r="I318" s="321">
        <v>0</v>
      </c>
      <c r="J318" s="321">
        <v>0</v>
      </c>
      <c r="K318" s="321">
        <v>0</v>
      </c>
      <c r="L318" s="321">
        <v>0</v>
      </c>
      <c r="M318" s="321">
        <v>0</v>
      </c>
      <c r="N318" s="321">
        <v>0</v>
      </c>
      <c r="O318" s="321">
        <v>0</v>
      </c>
      <c r="P318" s="321">
        <v>0</v>
      </c>
      <c r="Q318" s="321">
        <v>0</v>
      </c>
      <c r="R318" s="321">
        <v>0</v>
      </c>
    </row>
    <row r="319" spans="1:18" ht="14.25" customHeight="1">
      <c r="B319" s="321" t="s">
        <v>535</v>
      </c>
      <c r="D319" s="321" t="s">
        <v>37</v>
      </c>
      <c r="E319" s="321">
        <v>0</v>
      </c>
      <c r="F319" s="321">
        <v>0</v>
      </c>
      <c r="G319" s="321">
        <v>0</v>
      </c>
      <c r="H319" s="321">
        <v>0</v>
      </c>
      <c r="I319" s="321">
        <v>0</v>
      </c>
      <c r="J319" s="321">
        <v>0</v>
      </c>
      <c r="K319" s="321">
        <v>0</v>
      </c>
      <c r="L319" s="321">
        <v>0</v>
      </c>
      <c r="M319" s="321">
        <v>0</v>
      </c>
      <c r="N319" s="321">
        <v>0</v>
      </c>
      <c r="O319" s="321">
        <v>0</v>
      </c>
      <c r="P319" s="321">
        <v>0</v>
      </c>
      <c r="Q319" s="321">
        <v>0</v>
      </c>
      <c r="R319" s="321">
        <v>0</v>
      </c>
    </row>
    <row r="320" spans="1:18" ht="14.25" customHeight="1">
      <c r="B320" s="321" t="s">
        <v>536</v>
      </c>
      <c r="E320" s="321">
        <v>2560.374623618738</v>
      </c>
      <c r="F320" s="321">
        <v>2565.2903436662059</v>
      </c>
      <c r="G320" s="321">
        <v>2641.4709529423039</v>
      </c>
      <c r="H320" s="321">
        <v>2642.8890271991859</v>
      </c>
      <c r="I320" s="321">
        <v>2534.3155462095319</v>
      </c>
      <c r="J320" s="321">
        <v>2560.374623618738</v>
      </c>
      <c r="K320" s="321">
        <v>2559.1326668384163</v>
      </c>
      <c r="L320" s="321">
        <v>2529.2367603470261</v>
      </c>
      <c r="M320" s="321">
        <v>2557.3184527644112</v>
      </c>
      <c r="N320" s="321">
        <v>2537.1533244550487</v>
      </c>
      <c r="O320" s="321">
        <v>2544.0684707139385</v>
      </c>
      <c r="P320" s="321">
        <v>2445.189747589849</v>
      </c>
      <c r="Q320" s="321">
        <v>2444.8720774446874</v>
      </c>
      <c r="R320" s="321">
        <v>30561.311993789343</v>
      </c>
    </row>
    <row r="321" spans="1:18" ht="14.25" customHeight="1">
      <c r="B321" s="321" t="s">
        <v>537</v>
      </c>
      <c r="C321" s="321" t="s">
        <v>480</v>
      </c>
      <c r="D321" s="321" t="s">
        <v>37</v>
      </c>
      <c r="E321" s="321">
        <v>0</v>
      </c>
      <c r="F321" s="321">
        <v>0</v>
      </c>
      <c r="G321" s="321">
        <v>0</v>
      </c>
      <c r="H321" s="321">
        <v>0</v>
      </c>
      <c r="I321" s="321">
        <v>0</v>
      </c>
      <c r="J321" s="321">
        <v>0</v>
      </c>
      <c r="K321" s="321">
        <v>0</v>
      </c>
      <c r="L321" s="321">
        <v>0</v>
      </c>
      <c r="M321" s="321">
        <v>0</v>
      </c>
      <c r="N321" s="321">
        <v>0</v>
      </c>
      <c r="O321" s="321">
        <v>0</v>
      </c>
      <c r="P321" s="321">
        <v>0</v>
      </c>
      <c r="Q321" s="321">
        <v>0</v>
      </c>
      <c r="R321" s="321">
        <v>0</v>
      </c>
    </row>
    <row r="322" spans="1:18" ht="14.25" customHeight="1">
      <c r="B322" s="321" t="s">
        <v>538</v>
      </c>
      <c r="C322" s="321" t="s">
        <v>539</v>
      </c>
      <c r="D322" s="321" t="s">
        <v>540</v>
      </c>
      <c r="E322" s="321">
        <v>0</v>
      </c>
      <c r="F322" s="321">
        <v>0</v>
      </c>
      <c r="G322" s="321">
        <v>0</v>
      </c>
      <c r="H322" s="321">
        <v>0</v>
      </c>
      <c r="I322" s="321">
        <v>0</v>
      </c>
      <c r="J322" s="321">
        <v>0</v>
      </c>
      <c r="K322" s="321">
        <v>0</v>
      </c>
      <c r="L322" s="321">
        <v>0</v>
      </c>
      <c r="M322" s="321">
        <v>0</v>
      </c>
      <c r="N322" s="321">
        <v>0</v>
      </c>
      <c r="O322" s="321">
        <v>0</v>
      </c>
      <c r="P322" s="321">
        <v>0</v>
      </c>
      <c r="Q322" s="321">
        <v>0</v>
      </c>
      <c r="R322" s="321">
        <v>0</v>
      </c>
    </row>
    <row r="323" spans="1:18" ht="14.25" customHeight="1">
      <c r="B323" s="321" t="s">
        <v>541</v>
      </c>
      <c r="C323" s="321" t="s">
        <v>480</v>
      </c>
      <c r="D323" s="321" t="s">
        <v>37</v>
      </c>
      <c r="E323" s="321">
        <v>0</v>
      </c>
      <c r="F323" s="321">
        <v>0</v>
      </c>
      <c r="G323" s="321">
        <v>0</v>
      </c>
      <c r="H323" s="321">
        <v>0</v>
      </c>
      <c r="I323" s="321">
        <v>0</v>
      </c>
      <c r="J323" s="321">
        <v>0</v>
      </c>
      <c r="K323" s="321">
        <v>0</v>
      </c>
      <c r="L323" s="321">
        <v>0</v>
      </c>
      <c r="M323" s="321">
        <v>0</v>
      </c>
      <c r="N323" s="321">
        <v>0</v>
      </c>
      <c r="O323" s="321">
        <v>0</v>
      </c>
      <c r="P323" s="321">
        <v>0</v>
      </c>
      <c r="Q323" s="321">
        <v>0</v>
      </c>
      <c r="R323" s="321">
        <v>0</v>
      </c>
    </row>
    <row r="324" spans="1:18" ht="14.25" customHeight="1"/>
    <row r="325" spans="1:18" ht="14.25" customHeight="1">
      <c r="A325" s="321" t="s">
        <v>415</v>
      </c>
    </row>
    <row r="326" spans="1:18" ht="14.25" customHeight="1">
      <c r="B326" s="321" t="s">
        <v>416</v>
      </c>
      <c r="C326" s="321" t="s">
        <v>479</v>
      </c>
      <c r="D326" s="321">
        <v>7.6499999999999999E-2</v>
      </c>
      <c r="E326" s="321">
        <v>6088.8</v>
      </c>
      <c r="F326" s="321">
        <v>6033.92</v>
      </c>
      <c r="G326" s="321">
        <v>6000.2</v>
      </c>
      <c r="H326" s="321">
        <v>6727.69</v>
      </c>
      <c r="I326" s="321">
        <v>5720.69</v>
      </c>
      <c r="J326" s="321">
        <v>6088.8</v>
      </c>
      <c r="K326" s="321">
        <v>5890.92</v>
      </c>
      <c r="L326" s="321">
        <v>5869.03</v>
      </c>
      <c r="M326" s="321">
        <v>6066.75</v>
      </c>
      <c r="N326" s="321">
        <v>5739.82</v>
      </c>
      <c r="O326" s="321">
        <v>5972.37</v>
      </c>
      <c r="P326" s="321">
        <v>5160.24</v>
      </c>
      <c r="Q326" s="321">
        <v>5323.79</v>
      </c>
      <c r="R326" s="321">
        <v>70594.219999999987</v>
      </c>
    </row>
    <row r="327" spans="1:18" ht="14.25" customHeight="1">
      <c r="B327" s="321" t="s">
        <v>417</v>
      </c>
      <c r="C327" s="321" t="s">
        <v>479</v>
      </c>
      <c r="D327" s="321">
        <v>8.0000000000000002E-3</v>
      </c>
      <c r="E327" s="321">
        <v>262.64999999999998</v>
      </c>
      <c r="F327" s="321">
        <v>473.25</v>
      </c>
      <c r="G327" s="321">
        <v>423.54</v>
      </c>
      <c r="H327" s="321">
        <v>422.13</v>
      </c>
      <c r="I327" s="321">
        <v>291.64</v>
      </c>
      <c r="J327" s="321">
        <v>262.64999999999998</v>
      </c>
      <c r="K327" s="321">
        <v>231.02</v>
      </c>
      <c r="L327" s="321">
        <v>184.13</v>
      </c>
      <c r="M327" s="321">
        <v>142.75</v>
      </c>
      <c r="N327" s="321">
        <v>90.04</v>
      </c>
      <c r="O327" s="321">
        <v>93.68</v>
      </c>
      <c r="P327" s="321">
        <v>80.94</v>
      </c>
      <c r="Q327" s="321">
        <v>83.51</v>
      </c>
      <c r="R327" s="321">
        <v>2779.28</v>
      </c>
    </row>
    <row r="328" spans="1:18" ht="14.25" customHeight="1">
      <c r="B328" s="321" t="s">
        <v>418</v>
      </c>
      <c r="C328" s="321" t="s">
        <v>542</v>
      </c>
      <c r="D328" s="321">
        <v>2.7E-2</v>
      </c>
      <c r="E328" s="321">
        <v>1381.8</v>
      </c>
      <c r="F328" s="321">
        <v>2129.62</v>
      </c>
      <c r="G328" s="321">
        <v>1719.59</v>
      </c>
      <c r="H328" s="321">
        <v>1842.6</v>
      </c>
      <c r="I328" s="321">
        <v>1463.82</v>
      </c>
      <c r="J328" s="321">
        <v>1381.8</v>
      </c>
      <c r="K328" s="321">
        <v>1451.24</v>
      </c>
      <c r="L328" s="321">
        <v>1338.14</v>
      </c>
      <c r="M328" s="321">
        <v>1241.9000000000001</v>
      </c>
      <c r="N328" s="321">
        <v>1120.28</v>
      </c>
      <c r="O328" s="321">
        <v>893.75</v>
      </c>
      <c r="P328" s="321">
        <v>1090.94</v>
      </c>
      <c r="Q328" s="321">
        <v>1093.57</v>
      </c>
      <c r="R328" s="321">
        <v>16767.25</v>
      </c>
    </row>
    <row r="329" spans="1:18" ht="14.25" customHeight="1">
      <c r="B329" s="321" t="s">
        <v>543</v>
      </c>
      <c r="E329" s="321">
        <v>0.55000000000000004</v>
      </c>
      <c r="F329" s="321">
        <v>1</v>
      </c>
      <c r="G329" s="321">
        <v>0.9</v>
      </c>
      <c r="H329" s="321">
        <v>0.8</v>
      </c>
      <c r="I329" s="321">
        <v>0.65</v>
      </c>
      <c r="J329" s="321">
        <v>0.55000000000000004</v>
      </c>
      <c r="K329" s="321">
        <v>0.5</v>
      </c>
      <c r="L329" s="321">
        <v>0.4</v>
      </c>
      <c r="M329" s="321">
        <v>0.3</v>
      </c>
      <c r="N329" s="321">
        <v>0.2</v>
      </c>
      <c r="O329" s="321">
        <v>0.2</v>
      </c>
      <c r="P329" s="321">
        <v>0.2</v>
      </c>
      <c r="Q329" s="321">
        <v>0.2</v>
      </c>
    </row>
    <row r="330" spans="1:18" ht="14.25" customHeight="1">
      <c r="B330" s="321" t="s">
        <v>544</v>
      </c>
      <c r="E330" s="321">
        <v>0.64300000000000002</v>
      </c>
      <c r="F330" s="321">
        <v>1</v>
      </c>
      <c r="G330" s="321">
        <v>0.81200000000000006</v>
      </c>
      <c r="H330" s="321">
        <v>0.77600000000000002</v>
      </c>
      <c r="I330" s="321">
        <v>0.72499999999999998</v>
      </c>
      <c r="J330" s="321">
        <v>0.64300000000000002</v>
      </c>
      <c r="K330" s="321">
        <v>0.69799999999999995</v>
      </c>
      <c r="L330" s="321">
        <v>0.64600000000000002</v>
      </c>
      <c r="M330" s="321">
        <v>0.57999999999999996</v>
      </c>
      <c r="N330" s="321">
        <v>0.55300000000000005</v>
      </c>
      <c r="O330" s="321">
        <v>0.42399999999999999</v>
      </c>
      <c r="P330" s="321">
        <v>0.59899999999999998</v>
      </c>
      <c r="Q330" s="321">
        <v>0.58199999999999996</v>
      </c>
    </row>
    <row r="331" spans="1:18" ht="14.25" customHeight="1">
      <c r="B331" s="321" t="s">
        <v>27</v>
      </c>
      <c r="C331" s="321" t="s">
        <v>480</v>
      </c>
      <c r="D331" s="321" t="s">
        <v>37</v>
      </c>
      <c r="E331" s="321">
        <v>0</v>
      </c>
      <c r="F331" s="321">
        <v>0</v>
      </c>
      <c r="G331" s="321">
        <v>0</v>
      </c>
      <c r="H331" s="321">
        <v>0</v>
      </c>
      <c r="I331" s="321">
        <v>0</v>
      </c>
      <c r="J331" s="321">
        <v>0</v>
      </c>
      <c r="K331" s="321">
        <v>0</v>
      </c>
      <c r="L331" s="321">
        <v>0</v>
      </c>
      <c r="M331" s="321">
        <v>0</v>
      </c>
      <c r="N331" s="321">
        <v>0</v>
      </c>
      <c r="O331" s="321">
        <v>0</v>
      </c>
      <c r="P331" s="321">
        <v>0</v>
      </c>
      <c r="Q331" s="321">
        <v>0</v>
      </c>
      <c r="R331" s="321">
        <v>0</v>
      </c>
    </row>
    <row r="332" spans="1:18" ht="14.25" customHeight="1"/>
    <row r="333" spans="1:18" ht="14.25" customHeight="1">
      <c r="A333" s="321" t="s">
        <v>545</v>
      </c>
    </row>
    <row r="334" spans="1:18" ht="14.25" customHeight="1">
      <c r="A334" s="321" t="s">
        <v>383</v>
      </c>
      <c r="E334" s="321">
        <v>31</v>
      </c>
      <c r="F334" s="321">
        <v>31</v>
      </c>
      <c r="G334" s="321">
        <v>28</v>
      </c>
      <c r="H334" s="321">
        <v>31</v>
      </c>
      <c r="I334" s="321">
        <v>30</v>
      </c>
      <c r="J334" s="321">
        <v>31</v>
      </c>
      <c r="K334" s="321">
        <v>30</v>
      </c>
      <c r="L334" s="321">
        <v>31</v>
      </c>
      <c r="M334" s="321">
        <v>31</v>
      </c>
      <c r="N334" s="321">
        <v>30</v>
      </c>
      <c r="O334" s="321">
        <v>31</v>
      </c>
      <c r="P334" s="321">
        <v>30</v>
      </c>
      <c r="Q334" s="321">
        <v>31</v>
      </c>
      <c r="R334" s="321">
        <v>365</v>
      </c>
    </row>
    <row r="335" spans="1:18" ht="14.25" customHeight="1">
      <c r="A335" s="321" t="s">
        <v>546</v>
      </c>
      <c r="E335" s="321">
        <v>4.4285714285714288</v>
      </c>
      <c r="F335" s="321">
        <v>4.4285714285714288</v>
      </c>
      <c r="G335" s="321">
        <v>4</v>
      </c>
      <c r="H335" s="321">
        <v>4.4285714285714288</v>
      </c>
      <c r="I335" s="321">
        <v>4.2857142857142856</v>
      </c>
      <c r="J335" s="321">
        <v>4.4285714285714288</v>
      </c>
      <c r="K335" s="321">
        <v>4.2857142857142856</v>
      </c>
      <c r="L335" s="321">
        <v>4.4285714285714288</v>
      </c>
      <c r="M335" s="321">
        <v>4.4285714285714288</v>
      </c>
      <c r="N335" s="321">
        <v>4.2857142857142856</v>
      </c>
      <c r="O335" s="321">
        <v>4.4285714285714288</v>
      </c>
      <c r="P335" s="321">
        <v>4.2857142857142856</v>
      </c>
      <c r="Q335" s="321">
        <v>4.4285714285714288</v>
      </c>
      <c r="R335" s="321">
        <v>52.142857142857146</v>
      </c>
    </row>
    <row r="336" spans="1:18" ht="14.25" customHeight="1">
      <c r="A336" s="321" t="s">
        <v>547</v>
      </c>
      <c r="E336" s="321">
        <v>6084</v>
      </c>
      <c r="F336" s="321">
        <v>5975</v>
      </c>
      <c r="G336" s="321">
        <v>6121</v>
      </c>
      <c r="H336" s="321">
        <v>7049</v>
      </c>
      <c r="I336" s="321">
        <v>5372</v>
      </c>
      <c r="J336" s="321">
        <v>6084</v>
      </c>
      <c r="K336" s="321">
        <v>5877</v>
      </c>
      <c r="L336" s="321">
        <v>5432</v>
      </c>
      <c r="M336" s="321">
        <v>5993</v>
      </c>
      <c r="N336" s="321">
        <v>5404</v>
      </c>
      <c r="O336" s="321">
        <v>5713</v>
      </c>
      <c r="P336" s="321">
        <v>4755</v>
      </c>
      <c r="Q336" s="321">
        <v>4895</v>
      </c>
      <c r="R336" s="321">
        <v>68670</v>
      </c>
    </row>
    <row r="337" spans="1:18" ht="14.25" customHeight="1"/>
    <row r="338" spans="1:18" ht="14.25" customHeight="1"/>
    <row r="339" spans="1:18" ht="14.25" customHeight="1">
      <c r="A339" s="321" t="s">
        <v>548</v>
      </c>
      <c r="E339" s="321">
        <v>6554.2594744211801</v>
      </c>
      <c r="F339" s="321">
        <v>6505.2094744211799</v>
      </c>
      <c r="G339" s="321">
        <v>6561.1370298609527</v>
      </c>
      <c r="H339" s="321">
        <v>7386.5963544889119</v>
      </c>
      <c r="I339" s="321">
        <v>6110.7478784721097</v>
      </c>
      <c r="J339" s="321">
        <v>6554.2594744211801</v>
      </c>
      <c r="K339" s="321">
        <v>6337.9978784721097</v>
      </c>
      <c r="L339" s="321">
        <v>6260.8594744211796</v>
      </c>
      <c r="M339" s="321">
        <v>6513.3094744211794</v>
      </c>
      <c r="N339" s="321">
        <v>6125.1478784721103</v>
      </c>
      <c r="O339" s="321">
        <v>6387.3094744211794</v>
      </c>
      <c r="P339" s="321">
        <v>5357.5008222345241</v>
      </c>
      <c r="Q339" s="321">
        <v>5527.7591829756757</v>
      </c>
      <c r="R339" s="321">
        <v>75627.83439708229</v>
      </c>
    </row>
    <row r="340" spans="1:18" ht="14.25" customHeight="1">
      <c r="A340" s="321" t="s">
        <v>549</v>
      </c>
      <c r="E340" s="321">
        <v>62660.738474714257</v>
      </c>
      <c r="F340" s="321">
        <v>62214.383474714254</v>
      </c>
      <c r="G340" s="321">
        <v>62826.264546387058</v>
      </c>
      <c r="H340" s="321">
        <v>70672.221283499966</v>
      </c>
      <c r="I340" s="321">
        <v>58527.461104562186</v>
      </c>
      <c r="J340" s="321">
        <v>62660.738474714257</v>
      </c>
      <c r="K340" s="321">
        <v>60595.436104562177</v>
      </c>
      <c r="L340" s="321">
        <v>59990.798474714262</v>
      </c>
      <c r="M340" s="321">
        <v>62288.09347471426</v>
      </c>
      <c r="N340" s="321">
        <v>58658.50110456218</v>
      </c>
      <c r="O340" s="321">
        <v>61141.493474714254</v>
      </c>
      <c r="P340" s="321">
        <v>51489.348823634762</v>
      </c>
      <c r="Q340" s="321">
        <v>53129.902951089251</v>
      </c>
      <c r="R340" s="321">
        <v>724194.64329186885</v>
      </c>
    </row>
    <row r="341" spans="1:18" ht="14.25" customHeight="1">
      <c r="A341" s="321" t="s">
        <v>550</v>
      </c>
      <c r="E341" s="321">
        <v>9.5603078760088227</v>
      </c>
      <c r="F341" s="321">
        <v>9.5637786483808753</v>
      </c>
      <c r="G341" s="321">
        <v>9.5755147713655528</v>
      </c>
      <c r="H341" s="321">
        <v>9.567630054747978</v>
      </c>
      <c r="I341" s="321">
        <v>9.5777901933659884</v>
      </c>
      <c r="J341" s="321">
        <v>9.5603078760088227</v>
      </c>
      <c r="K341" s="321">
        <v>9.5606589441096208</v>
      </c>
      <c r="L341" s="321">
        <v>9.5818790886151373</v>
      </c>
      <c r="M341" s="321">
        <v>9.5632018898118822</v>
      </c>
      <c r="N341" s="321">
        <v>9.5766669259900823</v>
      </c>
      <c r="O341" s="321">
        <v>9.5723392955302078</v>
      </c>
      <c r="P341" s="321">
        <v>9.6107029251298215</v>
      </c>
      <c r="Q341" s="321">
        <v>9.6114720617204288</v>
      </c>
    </row>
    <row r="342" spans="1:18" ht="14.25" customHeight="1">
      <c r="A342" s="321" t="s">
        <v>551</v>
      </c>
      <c r="E342" s="321">
        <v>37.885892915729364</v>
      </c>
      <c r="F342" s="321">
        <v>37.602366904168669</v>
      </c>
      <c r="G342" s="321">
        <v>37.925647571450597</v>
      </c>
      <c r="H342" s="321">
        <v>42.697088754271164</v>
      </c>
      <c r="I342" s="321">
        <v>35.322242072093118</v>
      </c>
      <c r="J342" s="321">
        <v>37.885892915729364</v>
      </c>
      <c r="K342" s="321">
        <v>36.635825887122024</v>
      </c>
      <c r="L342" s="321">
        <v>36.189939158503925</v>
      </c>
      <c r="M342" s="321">
        <v>37.64918771341722</v>
      </c>
      <c r="N342" s="321">
        <v>35.405479066312779</v>
      </c>
      <c r="O342" s="321">
        <v>36.920864013995256</v>
      </c>
      <c r="P342" s="321">
        <v>30.968212845286267</v>
      </c>
      <c r="Q342" s="321">
        <v>31.952365219512576</v>
      </c>
    </row>
    <row r="343" spans="1:18" ht="14.25" customHeight="1"/>
    <row r="344" spans="1:18" ht="14.25" customHeight="1"/>
    <row r="345" spans="1:18" ht="14.25" customHeight="1"/>
    <row r="346" spans="1:18" ht="14.25" customHeight="1"/>
    <row r="347" spans="1:18" ht="14.25" customHeight="1"/>
    <row r="348" spans="1:18" ht="14.25" customHeight="1"/>
    <row r="349" spans="1:18" ht="14.25" customHeight="1"/>
    <row r="350" spans="1:18" ht="14.25" customHeight="1"/>
    <row r="351" spans="1:18" ht="14.25" customHeight="1"/>
    <row r="352" spans="1:18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8" ht="14.25" customHeight="1">
      <c r="A1" s="321" t="s">
        <v>378</v>
      </c>
    </row>
    <row r="2" spans="1:18" ht="14.25" customHeight="1">
      <c r="A2" s="321" t="s">
        <v>552</v>
      </c>
    </row>
    <row r="3" spans="1:18" ht="14.25" customHeight="1">
      <c r="A3" s="321" t="s">
        <v>380</v>
      </c>
      <c r="B3" s="321">
        <v>2017</v>
      </c>
    </row>
    <row r="4" spans="1:18" ht="14.25" customHeight="1">
      <c r="D4" s="307">
        <v>42860</v>
      </c>
      <c r="E4" s="307">
        <v>42736</v>
      </c>
      <c r="F4" s="307">
        <v>42767</v>
      </c>
      <c r="G4" s="307">
        <v>42798</v>
      </c>
      <c r="H4" s="307">
        <v>42829</v>
      </c>
      <c r="I4" s="307">
        <v>42860</v>
      </c>
      <c r="J4" s="307">
        <v>42891</v>
      </c>
      <c r="K4" s="307">
        <v>42922</v>
      </c>
      <c r="L4" s="307">
        <v>42953</v>
      </c>
      <c r="M4" s="307">
        <v>42984</v>
      </c>
      <c r="N4" s="307">
        <v>43015</v>
      </c>
      <c r="O4" s="307">
        <v>43046</v>
      </c>
      <c r="P4" s="307">
        <v>43077</v>
      </c>
      <c r="Q4" s="321" t="s">
        <v>33</v>
      </c>
      <c r="R4" s="321" t="s">
        <v>542</v>
      </c>
    </row>
    <row r="5" spans="1:18" ht="14.25" customHeight="1"/>
    <row r="6" spans="1:18" ht="14.25" customHeight="1">
      <c r="A6" s="321" t="s">
        <v>392</v>
      </c>
    </row>
    <row r="7" spans="1:18" ht="14.25" customHeight="1">
      <c r="B7" s="321" t="s">
        <v>399</v>
      </c>
      <c r="D7" s="321">
        <v>0</v>
      </c>
      <c r="E7" s="321">
        <v>0</v>
      </c>
      <c r="F7" s="321">
        <v>0</v>
      </c>
      <c r="G7" s="321">
        <v>0</v>
      </c>
      <c r="H7" s="321">
        <v>0</v>
      </c>
      <c r="I7" s="321">
        <v>0</v>
      </c>
      <c r="J7" s="321">
        <v>0</v>
      </c>
      <c r="K7" s="321">
        <v>0</v>
      </c>
      <c r="L7" s="321">
        <v>0</v>
      </c>
      <c r="M7" s="321">
        <v>0</v>
      </c>
      <c r="N7" s="321">
        <v>0</v>
      </c>
      <c r="O7" s="321">
        <v>0</v>
      </c>
      <c r="P7" s="321">
        <v>0</v>
      </c>
      <c r="Q7" s="321">
        <v>0</v>
      </c>
      <c r="R7" s="321">
        <v>0</v>
      </c>
    </row>
    <row r="8" spans="1:18" ht="14.25" customHeight="1">
      <c r="B8" s="321" t="s">
        <v>400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  <c r="R8" s="321">
        <v>0</v>
      </c>
    </row>
    <row r="9" spans="1:18" ht="14.25" customHeight="1">
      <c r="B9" s="321" t="s">
        <v>403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</row>
    <row r="10" spans="1:18" ht="14.25" customHeight="1">
      <c r="B10" s="321" t="s">
        <v>402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1">
        <v>0</v>
      </c>
    </row>
    <row r="11" spans="1:18" ht="14.25" customHeight="1"/>
    <row r="12" spans="1:18" ht="14.25" customHeight="1">
      <c r="A12" s="321" t="s">
        <v>406</v>
      </c>
    </row>
    <row r="13" spans="1:18" ht="14.25" customHeight="1">
      <c r="B13" s="321" t="s">
        <v>407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  <c r="R13" s="321">
        <v>0</v>
      </c>
    </row>
    <row r="14" spans="1:18" ht="14.25" customHeight="1">
      <c r="B14" s="321" t="s">
        <v>408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  <c r="R14" s="321">
        <v>0</v>
      </c>
    </row>
    <row r="15" spans="1:18" ht="14.25" customHeight="1">
      <c r="B15" s="321" t="s">
        <v>409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1">
        <v>0</v>
      </c>
    </row>
    <row r="16" spans="1:18" ht="14.25" customHeight="1">
      <c r="B16" s="321" t="s">
        <v>410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  <c r="R16" s="321">
        <v>0</v>
      </c>
    </row>
    <row r="17" spans="1:18" ht="14.25" customHeight="1">
      <c r="B17" s="321" t="s">
        <v>411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</row>
    <row r="18" spans="1:18" ht="14.25" customHeight="1">
      <c r="B18" s="321" t="s">
        <v>412</v>
      </c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  <c r="R18" s="321">
        <v>0</v>
      </c>
    </row>
    <row r="19" spans="1:18" ht="14.25" customHeight="1">
      <c r="B19" s="321" t="s">
        <v>413</v>
      </c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  <c r="R19" s="321">
        <v>0</v>
      </c>
    </row>
    <row r="20" spans="1:18" ht="14.25" customHeight="1">
      <c r="B20" s="321" t="s">
        <v>311</v>
      </c>
      <c r="D20" s="321">
        <v>0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  <c r="R20" s="321">
        <v>0</v>
      </c>
    </row>
    <row r="21" spans="1:18" ht="14.25" customHeight="1">
      <c r="B21" s="321" t="s">
        <v>414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1">
        <v>0</v>
      </c>
    </row>
    <row r="22" spans="1:18" ht="14.25" customHeight="1"/>
    <row r="23" spans="1:18" ht="14.25" customHeight="1">
      <c r="A23" s="321" t="s">
        <v>415</v>
      </c>
    </row>
    <row r="24" spans="1:18" ht="14.25" customHeight="1">
      <c r="B24" s="321" t="s">
        <v>416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0</v>
      </c>
      <c r="P24" s="321">
        <v>0</v>
      </c>
      <c r="Q24" s="321">
        <v>0</v>
      </c>
      <c r="R24" s="321">
        <v>0</v>
      </c>
    </row>
    <row r="25" spans="1:18" ht="14.25" customHeight="1">
      <c r="B25" s="321" t="s">
        <v>417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  <c r="R25" s="321">
        <v>0</v>
      </c>
    </row>
    <row r="26" spans="1:18" ht="14.25" customHeight="1">
      <c r="B26" s="321" t="s">
        <v>418</v>
      </c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321">
        <v>0</v>
      </c>
    </row>
    <row r="27" spans="1:18" ht="14.25" customHeight="1">
      <c r="B27" s="321" t="s">
        <v>419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1">
        <v>0</v>
      </c>
    </row>
    <row r="28" spans="1:18" ht="14.25" customHeight="1">
      <c r="B28" s="321" t="s">
        <v>420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</row>
    <row r="29" spans="1:18" ht="14.25" customHeight="1"/>
    <row r="30" spans="1:18" ht="14.25" customHeight="1"/>
    <row r="31" spans="1:18" ht="14.25" customHeight="1">
      <c r="A31" s="321" t="s">
        <v>421</v>
      </c>
      <c r="D31" s="321">
        <v>0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1">
        <v>0</v>
      </c>
    </row>
    <row r="32" spans="1:18" ht="14.25" customHeight="1"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</row>
    <row r="33" spans="1:18" ht="14.25" customHeight="1">
      <c r="A33" s="321" t="s">
        <v>422</v>
      </c>
    </row>
    <row r="34" spans="1:18" ht="14.25" customHeight="1">
      <c r="B34" s="321" t="s">
        <v>426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</row>
    <row r="35" spans="1:18" ht="14.25" customHeight="1">
      <c r="B35" s="321" t="s">
        <v>435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  <c r="R35" s="321">
        <v>0</v>
      </c>
    </row>
    <row r="36" spans="1:18" ht="14.25" customHeight="1">
      <c r="B36" s="321" t="s">
        <v>441</v>
      </c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1">
        <v>0</v>
      </c>
    </row>
    <row r="37" spans="1:18" ht="14.25" customHeight="1">
      <c r="B37" s="321" t="s">
        <v>553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  <c r="R37" s="321">
        <v>0</v>
      </c>
    </row>
    <row r="38" spans="1:18" ht="14.25" customHeight="1">
      <c r="B38" s="321" t="s">
        <v>443</v>
      </c>
      <c r="D38" s="321">
        <v>0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  <c r="R38" s="321">
        <v>0</v>
      </c>
    </row>
    <row r="39" spans="1:18" ht="14.25" customHeight="1">
      <c r="B39" s="321" t="s">
        <v>453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  <c r="R39" s="321">
        <v>0</v>
      </c>
    </row>
    <row r="40" spans="1:18" ht="14.25" customHeight="1">
      <c r="B40" s="321" t="s">
        <v>454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321">
        <v>0</v>
      </c>
    </row>
    <row r="41" spans="1:18" ht="14.25" customHeight="1"/>
    <row r="42" spans="1:18" ht="14.25" customHeight="1"/>
    <row r="43" spans="1:18" ht="14.25" customHeight="1">
      <c r="A43" s="321" t="s">
        <v>554</v>
      </c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1">
        <v>0</v>
      </c>
      <c r="P43" s="321">
        <v>0</v>
      </c>
      <c r="Q43" s="321">
        <v>0</v>
      </c>
      <c r="R43" s="321">
        <v>0</v>
      </c>
    </row>
    <row r="44" spans="1:18" ht="14.25" customHeight="1">
      <c r="A44" s="321" t="s">
        <v>456</v>
      </c>
    </row>
    <row r="45" spans="1:18" ht="14.25" customHeight="1"/>
    <row r="46" spans="1:18" ht="14.25" customHeight="1"/>
    <row r="47" spans="1:18" ht="14.25" customHeight="1">
      <c r="A47" s="321" t="s">
        <v>555</v>
      </c>
    </row>
    <row r="48" spans="1:18" ht="14.25" customHeight="1">
      <c r="B48" s="321" t="s">
        <v>46</v>
      </c>
      <c r="D48" s="321">
        <v>0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</row>
    <row r="49" spans="1:18" ht="14.25" customHeight="1">
      <c r="B49" s="321" t="s">
        <v>556</v>
      </c>
      <c r="D49" s="321">
        <v>0</v>
      </c>
      <c r="E49" s="321">
        <v>0</v>
      </c>
      <c r="F49" s="321">
        <v>0</v>
      </c>
      <c r="G49" s="321">
        <v>0</v>
      </c>
      <c r="H49" s="321">
        <v>0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</row>
    <row r="50" spans="1:18" ht="14.25" customHeight="1">
      <c r="B50" s="321" t="s">
        <v>557</v>
      </c>
      <c r="D50" s="321">
        <v>0</v>
      </c>
      <c r="E50" s="321">
        <v>0</v>
      </c>
      <c r="F50" s="321">
        <v>0</v>
      </c>
      <c r="G50" s="321">
        <v>0</v>
      </c>
      <c r="H50" s="321">
        <v>0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  <c r="R50" s="321">
        <v>0</v>
      </c>
    </row>
    <row r="51" spans="1:18" ht="14.25" customHeight="1">
      <c r="B51" s="321" t="s">
        <v>558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</row>
    <row r="52" spans="1:18" ht="14.25" customHeight="1">
      <c r="B52" s="321" t="s">
        <v>559</v>
      </c>
      <c r="D52" s="321">
        <v>0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1">
        <v>0</v>
      </c>
      <c r="P52" s="321">
        <v>0</v>
      </c>
      <c r="Q52" s="321">
        <v>0</v>
      </c>
      <c r="R52" s="321">
        <v>0</v>
      </c>
    </row>
    <row r="53" spans="1:18" ht="14.25" customHeight="1">
      <c r="B53" s="321" t="s">
        <v>560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v>0</v>
      </c>
      <c r="P53" s="321">
        <v>0</v>
      </c>
      <c r="Q53" s="321">
        <v>0</v>
      </c>
      <c r="R53" s="321">
        <v>0</v>
      </c>
    </row>
    <row r="54" spans="1:18" ht="14.25" customHeight="1">
      <c r="B54" s="321" t="s">
        <v>561</v>
      </c>
      <c r="D54" s="321">
        <v>0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1">
        <v>0</v>
      </c>
      <c r="P54" s="321">
        <v>0</v>
      </c>
      <c r="Q54" s="321">
        <v>0</v>
      </c>
      <c r="R54" s="321">
        <v>0</v>
      </c>
    </row>
    <row r="55" spans="1:18" ht="14.25" customHeight="1">
      <c r="B55" s="321" t="s">
        <v>562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1">
        <v>0</v>
      </c>
      <c r="P55" s="321">
        <v>0</v>
      </c>
      <c r="Q55" s="321">
        <v>0</v>
      </c>
      <c r="R55" s="321">
        <v>0</v>
      </c>
    </row>
    <row r="56" spans="1:18" ht="14.25" customHeight="1">
      <c r="B56" s="321" t="s">
        <v>563</v>
      </c>
      <c r="D56" s="321">
        <v>0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v>0</v>
      </c>
      <c r="P56" s="321">
        <v>0</v>
      </c>
      <c r="Q56" s="321">
        <v>0</v>
      </c>
      <c r="R56" s="321">
        <v>0</v>
      </c>
    </row>
    <row r="57" spans="1:18" ht="14.25" customHeight="1"/>
    <row r="58" spans="1:18" ht="14.25" customHeight="1">
      <c r="A58" s="321" t="s">
        <v>564</v>
      </c>
      <c r="D58" s="321">
        <v>0</v>
      </c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1">
        <v>0</v>
      </c>
      <c r="P58" s="321">
        <v>0</v>
      </c>
      <c r="Q58" s="321">
        <v>0</v>
      </c>
      <c r="R58" s="321">
        <v>0</v>
      </c>
    </row>
    <row r="59" spans="1:18" ht="14.25" customHeight="1"/>
    <row r="60" spans="1:18" ht="14.25" customHeight="1"/>
    <row r="61" spans="1:18" ht="14.25" customHeight="1"/>
    <row r="62" spans="1:18" ht="14.25" customHeight="1"/>
    <row r="63" spans="1:18" ht="14.25" customHeight="1"/>
    <row r="64" spans="1:1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00"/>
  <sheetViews>
    <sheetView workbookViewId="0"/>
  </sheetViews>
  <sheetFormatPr defaultColWidth="14.44140625" defaultRowHeight="15" customHeight="1"/>
  <cols>
    <col min="1" max="1" width="8.44140625" customWidth="1"/>
    <col min="2" max="2" width="30.109375" customWidth="1"/>
    <col min="3" max="3" width="10.33203125" customWidth="1"/>
    <col min="4" max="4" width="10.6640625" customWidth="1"/>
    <col min="5" max="5" width="10.109375" customWidth="1"/>
    <col min="6" max="8" width="10.33203125" customWidth="1"/>
    <col min="9" max="9" width="9.33203125" customWidth="1"/>
    <col min="10" max="12" width="10.33203125" customWidth="1"/>
    <col min="13" max="13" width="9.33203125" customWidth="1"/>
    <col min="14" max="15" width="10.33203125" customWidth="1"/>
    <col min="16" max="16" width="11.109375" customWidth="1"/>
    <col min="17" max="17" width="9.44140625" customWidth="1"/>
    <col min="18" max="18" width="12.88671875" customWidth="1"/>
    <col min="19" max="19" width="10.33203125" customWidth="1"/>
    <col min="20" max="26" width="8.6640625" customWidth="1"/>
  </cols>
  <sheetData>
    <row r="1" spans="1:17" ht="14.25" customHeight="1">
      <c r="A1" s="305" t="s">
        <v>378</v>
      </c>
    </row>
    <row r="2" spans="1:17" ht="14.25" customHeight="1">
      <c r="A2" s="305" t="s">
        <v>565</v>
      </c>
    </row>
    <row r="3" spans="1:17" ht="14.25" customHeight="1">
      <c r="A3" s="305" t="s">
        <v>380</v>
      </c>
      <c r="B3" s="305">
        <v>2017</v>
      </c>
      <c r="P3" s="311"/>
    </row>
    <row r="4" spans="1:17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08" t="s">
        <v>33</v>
      </c>
      <c r="Q4" s="308" t="s">
        <v>542</v>
      </c>
    </row>
    <row r="5" spans="1:17" ht="14.25" customHeight="1"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17" ht="14.25" customHeight="1">
      <c r="A6" s="305" t="s">
        <v>566</v>
      </c>
      <c r="B6" s="305"/>
    </row>
    <row r="7" spans="1:17" ht="14.25" customHeight="1">
      <c r="A7" s="305"/>
      <c r="B7" s="247" t="s">
        <v>567</v>
      </c>
      <c r="C7" s="311">
        <v>19499.8</v>
      </c>
      <c r="D7" s="311">
        <v>20165.55</v>
      </c>
      <c r="E7" s="311">
        <v>20818.199999999997</v>
      </c>
      <c r="F7" s="311">
        <v>23045</v>
      </c>
      <c r="G7" s="311">
        <v>17793.2</v>
      </c>
      <c r="H7" s="311">
        <v>19499.8</v>
      </c>
      <c r="I7" s="311">
        <v>18394.3</v>
      </c>
      <c r="J7" s="311">
        <v>17327.3</v>
      </c>
      <c r="K7" s="311">
        <v>18660.900000000001</v>
      </c>
      <c r="L7" s="311">
        <v>17247.5</v>
      </c>
      <c r="M7" s="311">
        <v>18835</v>
      </c>
      <c r="N7" s="311">
        <v>16123.2</v>
      </c>
      <c r="O7" s="311">
        <v>11907</v>
      </c>
      <c r="P7" s="311">
        <v>219816.95</v>
      </c>
      <c r="Q7" s="320">
        <v>0.17734942579160021</v>
      </c>
    </row>
    <row r="8" spans="1:17" ht="14.25" customHeight="1">
      <c r="A8" s="305"/>
      <c r="B8" s="247" t="s">
        <v>568</v>
      </c>
      <c r="C8" s="311">
        <v>6695</v>
      </c>
      <c r="D8" s="311">
        <v>6575</v>
      </c>
      <c r="E8" s="311">
        <v>6730</v>
      </c>
      <c r="F8" s="311">
        <v>7750</v>
      </c>
      <c r="G8" s="311">
        <v>5910</v>
      </c>
      <c r="H8" s="311">
        <v>6695</v>
      </c>
      <c r="I8" s="311">
        <v>6465</v>
      </c>
      <c r="J8" s="311">
        <v>5975</v>
      </c>
      <c r="K8" s="311">
        <v>6595</v>
      </c>
      <c r="L8" s="311">
        <v>5945</v>
      </c>
      <c r="M8" s="311">
        <v>6285</v>
      </c>
      <c r="N8" s="311">
        <v>5235</v>
      </c>
      <c r="O8" s="311">
        <v>5385</v>
      </c>
      <c r="P8" s="311">
        <v>75545</v>
      </c>
      <c r="Q8" s="320">
        <v>6.09500876589655E-2</v>
      </c>
    </row>
    <row r="9" spans="1:17" ht="14.25" customHeight="1">
      <c r="A9" s="305"/>
      <c r="B9" s="247" t="s">
        <v>569</v>
      </c>
      <c r="C9" s="311">
        <v>6483</v>
      </c>
      <c r="D9" s="311">
        <v>6371</v>
      </c>
      <c r="E9" s="311">
        <v>6521</v>
      </c>
      <c r="F9" s="311">
        <v>7511</v>
      </c>
      <c r="G9" s="311">
        <v>5736</v>
      </c>
      <c r="H9" s="311">
        <v>6483</v>
      </c>
      <c r="I9" s="311">
        <v>6259</v>
      </c>
      <c r="J9" s="311">
        <v>5792</v>
      </c>
      <c r="K9" s="311">
        <v>6390</v>
      </c>
      <c r="L9" s="311">
        <v>5755</v>
      </c>
      <c r="M9" s="311">
        <v>6091</v>
      </c>
      <c r="N9" s="311">
        <v>5063</v>
      </c>
      <c r="O9" s="311">
        <v>5213</v>
      </c>
      <c r="P9" s="311">
        <v>73185</v>
      </c>
      <c r="Q9" s="320">
        <v>5.9046027736069762E-2</v>
      </c>
    </row>
    <row r="10" spans="1:17" ht="14.25" customHeight="1">
      <c r="A10" s="305"/>
      <c r="B10" s="247" t="s">
        <v>570</v>
      </c>
      <c r="C10" s="311">
        <v>47350</v>
      </c>
      <c r="D10" s="311">
        <v>105100</v>
      </c>
      <c r="E10" s="311">
        <v>58700</v>
      </c>
      <c r="F10" s="311">
        <v>53400</v>
      </c>
      <c r="G10" s="311">
        <v>30750</v>
      </c>
      <c r="H10" s="311">
        <v>47350</v>
      </c>
      <c r="I10" s="311">
        <v>39350</v>
      </c>
      <c r="J10" s="311">
        <v>43145</v>
      </c>
      <c r="K10" s="311">
        <v>47250</v>
      </c>
      <c r="L10" s="311">
        <v>50500</v>
      </c>
      <c r="M10" s="311">
        <v>61700</v>
      </c>
      <c r="N10" s="311">
        <v>38500</v>
      </c>
      <c r="O10" s="311">
        <v>66500</v>
      </c>
      <c r="P10" s="311">
        <v>642245</v>
      </c>
      <c r="Q10" s="320">
        <v>0.51816651066956521</v>
      </c>
    </row>
    <row r="11" spans="1:17" ht="14.25" customHeight="1">
      <c r="A11" s="305"/>
      <c r="B11" s="247" t="s">
        <v>571</v>
      </c>
      <c r="C11" s="311">
        <v>0</v>
      </c>
      <c r="D11" s="311">
        <v>0</v>
      </c>
      <c r="E11" s="311">
        <v>0</v>
      </c>
      <c r="F11" s="311">
        <v>0</v>
      </c>
      <c r="G11" s="311">
        <v>0</v>
      </c>
      <c r="H11" s="311">
        <v>0</v>
      </c>
      <c r="I11" s="311">
        <v>0</v>
      </c>
      <c r="J11" s="311">
        <v>0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311">
        <v>0</v>
      </c>
      <c r="Q11" s="320">
        <v>0</v>
      </c>
    </row>
    <row r="12" spans="1:17" ht="14.25" customHeight="1">
      <c r="A12" s="305"/>
      <c r="B12" s="247" t="s">
        <v>572</v>
      </c>
      <c r="C12" s="311">
        <v>0</v>
      </c>
      <c r="D12" s="311">
        <v>0</v>
      </c>
      <c r="E12" s="311">
        <v>0</v>
      </c>
      <c r="F12" s="311">
        <v>0</v>
      </c>
      <c r="G12" s="311">
        <v>0</v>
      </c>
      <c r="H12" s="311">
        <v>0</v>
      </c>
      <c r="I12" s="311">
        <v>0</v>
      </c>
      <c r="J12" s="311">
        <v>0</v>
      </c>
      <c r="K12" s="311">
        <v>0</v>
      </c>
      <c r="L12" s="311">
        <v>0</v>
      </c>
      <c r="M12" s="311">
        <v>0</v>
      </c>
      <c r="N12" s="311">
        <v>0</v>
      </c>
      <c r="O12" s="311">
        <v>0</v>
      </c>
      <c r="P12" s="311">
        <v>0</v>
      </c>
      <c r="Q12" s="320">
        <v>0</v>
      </c>
    </row>
    <row r="13" spans="1:17" ht="14.25" customHeight="1">
      <c r="A13" s="305"/>
      <c r="B13" s="247" t="s">
        <v>573</v>
      </c>
      <c r="C13" s="311">
        <v>0</v>
      </c>
      <c r="D13" s="311">
        <v>0</v>
      </c>
      <c r="E13" s="311">
        <v>0</v>
      </c>
      <c r="F13" s="311">
        <v>0</v>
      </c>
      <c r="G13" s="311">
        <v>0</v>
      </c>
      <c r="H13" s="311">
        <v>0</v>
      </c>
      <c r="I13" s="311">
        <v>0</v>
      </c>
      <c r="J13" s="311">
        <v>0</v>
      </c>
      <c r="K13" s="311">
        <v>0</v>
      </c>
      <c r="L13" s="311">
        <v>0</v>
      </c>
      <c r="M13" s="311">
        <v>0</v>
      </c>
      <c r="N13" s="311">
        <v>0</v>
      </c>
      <c r="O13" s="311">
        <v>0</v>
      </c>
      <c r="P13" s="311">
        <v>0</v>
      </c>
      <c r="Q13" s="320">
        <v>0</v>
      </c>
    </row>
    <row r="14" spans="1:17" ht="14.25" customHeight="1">
      <c r="A14" s="305"/>
      <c r="B14" s="247" t="s">
        <v>574</v>
      </c>
      <c r="C14" s="311">
        <v>0</v>
      </c>
      <c r="D14" s="311">
        <v>0</v>
      </c>
      <c r="E14" s="311">
        <v>0</v>
      </c>
      <c r="F14" s="311">
        <v>0</v>
      </c>
      <c r="G14" s="311">
        <v>0</v>
      </c>
      <c r="H14" s="311">
        <v>0</v>
      </c>
      <c r="I14" s="311">
        <v>0</v>
      </c>
      <c r="J14" s="311">
        <v>0</v>
      </c>
      <c r="K14" s="311">
        <v>0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20">
        <v>0</v>
      </c>
    </row>
    <row r="15" spans="1:17" ht="14.25" customHeight="1">
      <c r="A15" s="305"/>
      <c r="B15" s="247" t="s">
        <v>575</v>
      </c>
      <c r="C15" s="311">
        <v>0</v>
      </c>
      <c r="D15" s="311">
        <v>0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0</v>
      </c>
      <c r="K15" s="311">
        <v>0</v>
      </c>
      <c r="L15" s="311">
        <v>0</v>
      </c>
      <c r="M15" s="311">
        <v>0</v>
      </c>
      <c r="N15" s="311">
        <v>0</v>
      </c>
      <c r="O15" s="311">
        <v>0</v>
      </c>
      <c r="P15" s="311">
        <v>0</v>
      </c>
      <c r="Q15" s="320">
        <v>0</v>
      </c>
    </row>
    <row r="16" spans="1:17" ht="14.25" customHeight="1">
      <c r="A16" s="305"/>
      <c r="B16" s="326" t="s">
        <v>576</v>
      </c>
      <c r="C16" s="327">
        <v>80027.8</v>
      </c>
      <c r="D16" s="327">
        <v>138211.54999999999</v>
      </c>
      <c r="E16" s="327">
        <v>92769.2</v>
      </c>
      <c r="F16" s="327">
        <v>91706</v>
      </c>
      <c r="G16" s="327">
        <v>60189.2</v>
      </c>
      <c r="H16" s="327">
        <v>80027.8</v>
      </c>
      <c r="I16" s="327">
        <v>70468.3</v>
      </c>
      <c r="J16" s="327">
        <v>72239.3</v>
      </c>
      <c r="K16" s="327">
        <v>78895.899999999994</v>
      </c>
      <c r="L16" s="327">
        <v>79447.5</v>
      </c>
      <c r="M16" s="327">
        <v>92911</v>
      </c>
      <c r="N16" s="327">
        <v>64921.2</v>
      </c>
      <c r="O16" s="327">
        <v>89005</v>
      </c>
      <c r="P16" s="327">
        <v>1010791.95</v>
      </c>
      <c r="Q16" s="328">
        <v>0.81551205185620057</v>
      </c>
    </row>
    <row r="17" spans="1:19" ht="14.25" customHeight="1">
      <c r="A17" s="305"/>
      <c r="B17" s="247" t="s">
        <v>577</v>
      </c>
      <c r="C17" s="311">
        <v>11000</v>
      </c>
      <c r="D17" s="311">
        <v>10800</v>
      </c>
      <c r="E17" s="311">
        <v>15300</v>
      </c>
      <c r="F17" s="311">
        <v>15200</v>
      </c>
      <c r="G17" s="311">
        <v>13000</v>
      </c>
      <c r="H17" s="311">
        <v>11000</v>
      </c>
      <c r="I17" s="311">
        <v>10700</v>
      </c>
      <c r="J17" s="311">
        <v>11500</v>
      </c>
      <c r="K17" s="311">
        <v>11500</v>
      </c>
      <c r="L17" s="311">
        <v>12000</v>
      </c>
      <c r="M17" s="311">
        <v>13500</v>
      </c>
      <c r="N17" s="311">
        <v>13500</v>
      </c>
      <c r="O17" s="311">
        <v>12000</v>
      </c>
      <c r="P17" s="311">
        <v>150000</v>
      </c>
      <c r="Q17" s="320">
        <v>0.12102075781116985</v>
      </c>
    </row>
    <row r="18" spans="1:19" ht="14.25" customHeight="1">
      <c r="A18" s="305"/>
      <c r="B18" s="247" t="s">
        <v>578</v>
      </c>
      <c r="C18" s="311">
        <v>2443.2600000000002</v>
      </c>
      <c r="D18" s="311">
        <v>5423.16</v>
      </c>
      <c r="E18" s="311">
        <v>3028.92</v>
      </c>
      <c r="F18" s="311">
        <v>2755.44</v>
      </c>
      <c r="G18" s="311">
        <v>1586.7</v>
      </c>
      <c r="H18" s="311">
        <v>2443.2600000000002</v>
      </c>
      <c r="I18" s="311">
        <v>2030.46</v>
      </c>
      <c r="J18" s="311">
        <v>2226.2800000000002</v>
      </c>
      <c r="K18" s="311">
        <v>2438.1</v>
      </c>
      <c r="L18" s="311">
        <v>2605.8000000000002</v>
      </c>
      <c r="M18" s="311">
        <v>3183.72</v>
      </c>
      <c r="N18" s="311">
        <v>1986.6</v>
      </c>
      <c r="O18" s="311">
        <v>3956.4</v>
      </c>
      <c r="P18" s="311">
        <v>33664.839999999997</v>
      </c>
      <c r="Q18" s="320">
        <v>2.7160962989278548E-2</v>
      </c>
    </row>
    <row r="19" spans="1:19" ht="14.25" customHeight="1">
      <c r="A19" s="305"/>
      <c r="B19" s="247" t="s">
        <v>579</v>
      </c>
      <c r="C19" s="311">
        <v>0</v>
      </c>
      <c r="D19" s="311">
        <v>0</v>
      </c>
      <c r="E19" s="311">
        <v>0</v>
      </c>
      <c r="F19" s="311">
        <v>0</v>
      </c>
      <c r="G19" s="311">
        <v>0</v>
      </c>
      <c r="H19" s="311">
        <v>0</v>
      </c>
      <c r="I19" s="311">
        <v>0</v>
      </c>
      <c r="J19" s="311">
        <v>0</v>
      </c>
      <c r="K19" s="311">
        <v>0</v>
      </c>
      <c r="L19" s="311">
        <v>0</v>
      </c>
      <c r="M19" s="311">
        <v>0</v>
      </c>
      <c r="N19" s="311">
        <v>0</v>
      </c>
      <c r="O19" s="311">
        <v>0</v>
      </c>
      <c r="P19" s="311">
        <v>0</v>
      </c>
      <c r="Q19" s="320">
        <v>0</v>
      </c>
      <c r="R19" s="329"/>
    </row>
    <row r="20" spans="1:19" ht="14.25" customHeight="1">
      <c r="A20" s="305"/>
      <c r="B20" s="247" t="s">
        <v>580</v>
      </c>
      <c r="C20" s="311">
        <v>0</v>
      </c>
      <c r="D20" s="311">
        <v>0</v>
      </c>
      <c r="E20" s="311">
        <v>0</v>
      </c>
      <c r="F20" s="311">
        <v>0</v>
      </c>
      <c r="G20" s="311">
        <v>0</v>
      </c>
      <c r="H20" s="311">
        <v>0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20">
        <v>0</v>
      </c>
    </row>
    <row r="21" spans="1:19" ht="14.25" customHeight="1">
      <c r="A21" s="305"/>
      <c r="B21" s="247" t="s">
        <v>581</v>
      </c>
      <c r="C21" s="311">
        <v>3200</v>
      </c>
      <c r="D21" s="311">
        <v>5000</v>
      </c>
      <c r="E21" s="311">
        <v>4500</v>
      </c>
      <c r="F21" s="311">
        <v>4500</v>
      </c>
      <c r="G21" s="311">
        <v>3300</v>
      </c>
      <c r="H21" s="311">
        <v>3200</v>
      </c>
      <c r="I21" s="311">
        <v>3500</v>
      </c>
      <c r="J21" s="311">
        <v>3500</v>
      </c>
      <c r="K21" s="311">
        <v>3500</v>
      </c>
      <c r="L21" s="311">
        <v>3500</v>
      </c>
      <c r="M21" s="311">
        <v>4500</v>
      </c>
      <c r="N21" s="311">
        <v>3500</v>
      </c>
      <c r="O21" s="311">
        <v>2500</v>
      </c>
      <c r="P21" s="311">
        <v>45000</v>
      </c>
      <c r="Q21" s="320">
        <v>3.6306227343350955E-2</v>
      </c>
    </row>
    <row r="22" spans="1:19" ht="14.25" customHeight="1">
      <c r="A22" s="305"/>
      <c r="B22" s="247" t="s">
        <v>582</v>
      </c>
      <c r="C22" s="311">
        <v>0</v>
      </c>
      <c r="D22" s="311">
        <v>0</v>
      </c>
      <c r="E22" s="311">
        <v>0</v>
      </c>
      <c r="F22" s="311">
        <v>0</v>
      </c>
      <c r="G22" s="311">
        <v>0</v>
      </c>
      <c r="H22" s="311">
        <v>0</v>
      </c>
      <c r="I22" s="311">
        <v>0</v>
      </c>
      <c r="J22" s="311">
        <v>0</v>
      </c>
      <c r="K22" s="311">
        <v>0</v>
      </c>
      <c r="L22" s="311">
        <v>0</v>
      </c>
      <c r="M22" s="311">
        <v>0</v>
      </c>
      <c r="N22" s="311">
        <v>0</v>
      </c>
      <c r="O22" s="311">
        <v>0</v>
      </c>
      <c r="P22" s="311">
        <v>0</v>
      </c>
      <c r="Q22" s="320">
        <v>0</v>
      </c>
    </row>
    <row r="23" spans="1:19" ht="14.25" customHeight="1">
      <c r="A23" s="305"/>
      <c r="B23" s="247" t="s">
        <v>583</v>
      </c>
      <c r="C23" s="311">
        <v>0</v>
      </c>
      <c r="D23" s="311">
        <v>0</v>
      </c>
      <c r="E23" s="311">
        <v>0</v>
      </c>
      <c r="F23" s="311">
        <v>0</v>
      </c>
      <c r="G23" s="311">
        <v>0</v>
      </c>
      <c r="H23" s="311">
        <v>0</v>
      </c>
      <c r="I23" s="311">
        <v>0</v>
      </c>
      <c r="J23" s="311">
        <v>0</v>
      </c>
      <c r="K23" s="311">
        <v>0</v>
      </c>
      <c r="L23" s="311">
        <v>0</v>
      </c>
      <c r="M23" s="311">
        <v>0</v>
      </c>
      <c r="N23" s="311">
        <v>0</v>
      </c>
      <c r="O23" s="311">
        <v>0</v>
      </c>
      <c r="P23" s="311">
        <v>0</v>
      </c>
      <c r="Q23" s="320">
        <v>0</v>
      </c>
    </row>
    <row r="24" spans="1:19" ht="14.25" customHeight="1">
      <c r="A24" s="305"/>
      <c r="B24" s="326" t="s">
        <v>584</v>
      </c>
      <c r="C24" s="330">
        <v>96671.06</v>
      </c>
      <c r="D24" s="330">
        <v>159434.71</v>
      </c>
      <c r="E24" s="330">
        <v>115598.12</v>
      </c>
      <c r="F24" s="330">
        <v>114161.44</v>
      </c>
      <c r="G24" s="330">
        <v>78075.899999999994</v>
      </c>
      <c r="H24" s="330">
        <v>96671.06</v>
      </c>
      <c r="I24" s="330">
        <v>86698.760000000009</v>
      </c>
      <c r="J24" s="330">
        <v>89465.58</v>
      </c>
      <c r="K24" s="330">
        <v>96334</v>
      </c>
      <c r="L24" s="330">
        <v>97553.3</v>
      </c>
      <c r="M24" s="330">
        <v>114094.72</v>
      </c>
      <c r="N24" s="330">
        <v>83907.8</v>
      </c>
      <c r="O24" s="330">
        <v>107461.4</v>
      </c>
      <c r="P24" s="330">
        <v>1239456.79</v>
      </c>
      <c r="Q24" s="323">
        <v>1</v>
      </c>
    </row>
    <row r="25" spans="1:19" ht="14.25" customHeight="1">
      <c r="A25" s="305"/>
      <c r="B25" s="305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20">
        <v>0</v>
      </c>
    </row>
    <row r="26" spans="1:19" ht="14.25" customHeight="1">
      <c r="A26" s="305" t="s">
        <v>585</v>
      </c>
      <c r="B26" s="305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</row>
    <row r="27" spans="1:19" ht="14.25" customHeight="1">
      <c r="A27" s="305"/>
      <c r="B27" s="247" t="s">
        <v>586</v>
      </c>
      <c r="C27" s="311">
        <v>0</v>
      </c>
      <c r="D27" s="311">
        <v>0</v>
      </c>
      <c r="E27" s="311">
        <v>0</v>
      </c>
      <c r="F27" s="311">
        <v>0</v>
      </c>
      <c r="G27" s="311">
        <v>0</v>
      </c>
      <c r="H27" s="311">
        <v>0</v>
      </c>
      <c r="I27" s="311">
        <v>0</v>
      </c>
      <c r="J27" s="311">
        <v>0</v>
      </c>
      <c r="K27" s="311">
        <v>0</v>
      </c>
      <c r="L27" s="311">
        <v>0</v>
      </c>
      <c r="M27" s="311">
        <v>0</v>
      </c>
      <c r="N27" s="311">
        <v>0</v>
      </c>
      <c r="O27" s="311">
        <v>0</v>
      </c>
      <c r="P27" s="311">
        <v>0</v>
      </c>
      <c r="Q27" s="320">
        <v>0</v>
      </c>
    </row>
    <row r="28" spans="1:19" ht="14.25" customHeight="1">
      <c r="A28" s="305"/>
      <c r="B28" s="247" t="s">
        <v>587</v>
      </c>
      <c r="C28" s="311">
        <v>23584.84</v>
      </c>
      <c r="D28" s="311">
        <v>38749.479999999996</v>
      </c>
      <c r="E28" s="311">
        <v>27015.870000000003</v>
      </c>
      <c r="F28" s="311">
        <v>27099.57</v>
      </c>
      <c r="G28" s="311">
        <v>18151.52</v>
      </c>
      <c r="H28" s="311">
        <v>23584.84</v>
      </c>
      <c r="I28" s="311">
        <v>20966.809999999998</v>
      </c>
      <c r="J28" s="311">
        <v>21255.230000000003</v>
      </c>
      <c r="K28" s="311">
        <v>23202.84</v>
      </c>
      <c r="L28" s="311">
        <v>23116.89</v>
      </c>
      <c r="M28" s="311">
        <v>26809.8</v>
      </c>
      <c r="N28" s="311">
        <v>19125.309999999998</v>
      </c>
      <c r="O28" s="311">
        <v>25054.23</v>
      </c>
      <c r="P28" s="311">
        <v>294132.39</v>
      </c>
      <c r="Q28" s="320">
        <v>0.29099201868396363</v>
      </c>
    </row>
    <row r="29" spans="1:19" ht="14.25" customHeight="1">
      <c r="A29" s="305"/>
      <c r="B29" s="247" t="s">
        <v>588</v>
      </c>
      <c r="C29" s="311">
        <v>0</v>
      </c>
      <c r="D29" s="311">
        <v>0</v>
      </c>
      <c r="E29" s="311">
        <v>0</v>
      </c>
      <c r="F29" s="311">
        <v>0</v>
      </c>
      <c r="G29" s="311">
        <v>0</v>
      </c>
      <c r="H29" s="311">
        <v>0</v>
      </c>
      <c r="I29" s="311">
        <v>0</v>
      </c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20">
        <v>0</v>
      </c>
    </row>
    <row r="30" spans="1:19" ht="14.25" customHeight="1">
      <c r="A30" s="305"/>
      <c r="B30" s="247" t="s">
        <v>413</v>
      </c>
      <c r="C30" s="311">
        <v>0</v>
      </c>
      <c r="D30" s="311">
        <v>0</v>
      </c>
      <c r="E30" s="311">
        <v>0</v>
      </c>
      <c r="F30" s="311">
        <v>0</v>
      </c>
      <c r="G30" s="311">
        <v>0</v>
      </c>
      <c r="H30" s="311">
        <v>0</v>
      </c>
      <c r="I30" s="311">
        <v>0</v>
      </c>
      <c r="J30" s="311">
        <v>0</v>
      </c>
      <c r="K30" s="311">
        <v>0</v>
      </c>
      <c r="L30" s="311">
        <v>0</v>
      </c>
      <c r="M30" s="311">
        <v>0</v>
      </c>
      <c r="N30" s="311">
        <v>0</v>
      </c>
      <c r="O30" s="311">
        <v>0</v>
      </c>
      <c r="P30" s="311">
        <v>0</v>
      </c>
      <c r="Q30" s="320">
        <v>0</v>
      </c>
    </row>
    <row r="31" spans="1:19" ht="14.25" customHeight="1">
      <c r="A31" s="305"/>
      <c r="B31" s="326" t="s">
        <v>589</v>
      </c>
      <c r="C31" s="331">
        <v>23584.84</v>
      </c>
      <c r="D31" s="331">
        <v>38749.479999999996</v>
      </c>
      <c r="E31" s="331">
        <v>27015.870000000003</v>
      </c>
      <c r="F31" s="331">
        <v>27099.57</v>
      </c>
      <c r="G31" s="331">
        <v>18151.52</v>
      </c>
      <c r="H31" s="331">
        <v>23584.84</v>
      </c>
      <c r="I31" s="331">
        <v>20966.809999999998</v>
      </c>
      <c r="J31" s="331">
        <v>21255.230000000003</v>
      </c>
      <c r="K31" s="331">
        <v>23202.84</v>
      </c>
      <c r="L31" s="331">
        <v>23116.89</v>
      </c>
      <c r="M31" s="331">
        <v>26809.8</v>
      </c>
      <c r="N31" s="331">
        <v>19125.309999999998</v>
      </c>
      <c r="O31" s="331">
        <v>25054.23</v>
      </c>
      <c r="P31" s="331">
        <v>294132.39</v>
      </c>
      <c r="Q31" s="323">
        <v>0.29099201868396363</v>
      </c>
      <c r="R31" s="329"/>
      <c r="S31" s="311"/>
    </row>
    <row r="32" spans="1:19" ht="14.25" customHeight="1">
      <c r="A32" s="305"/>
      <c r="B32" s="247"/>
      <c r="C32" s="320">
        <v>0.29470808893909367</v>
      </c>
      <c r="D32" s="320">
        <v>0.28036354414663606</v>
      </c>
      <c r="E32" s="320">
        <v>0.29121594236017995</v>
      </c>
      <c r="F32" s="320">
        <v>0.29550487427213051</v>
      </c>
      <c r="G32" s="320">
        <v>0.3015743688236428</v>
      </c>
      <c r="H32" s="320">
        <v>0.29470808893909367</v>
      </c>
      <c r="I32" s="320">
        <v>0.29753534568025619</v>
      </c>
      <c r="J32" s="320">
        <v>0.29423360968337181</v>
      </c>
      <c r="K32" s="320">
        <v>0.29409436992289845</v>
      </c>
      <c r="L32" s="320">
        <v>0.29097064098933256</v>
      </c>
      <c r="M32" s="320">
        <v>0.28855356201095672</v>
      </c>
      <c r="N32" s="320">
        <v>0.29459267542805739</v>
      </c>
      <c r="O32" s="320">
        <v>0.28149238806808607</v>
      </c>
      <c r="P32" s="320">
        <v>0.29099201868396363</v>
      </c>
    </row>
    <row r="33" spans="1:17" ht="14.25" customHeight="1">
      <c r="A33" s="305"/>
      <c r="B33" s="247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20"/>
    </row>
    <row r="34" spans="1:17" ht="14.25" customHeight="1">
      <c r="A34" s="305" t="s">
        <v>590</v>
      </c>
      <c r="B34" s="247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20"/>
    </row>
    <row r="35" spans="1:17" ht="14.25" customHeight="1">
      <c r="A35" s="305"/>
      <c r="B35" s="247" t="s">
        <v>591</v>
      </c>
      <c r="C35" s="311">
        <v>0</v>
      </c>
      <c r="D35" s="311">
        <v>0</v>
      </c>
      <c r="E35" s="311">
        <v>0</v>
      </c>
      <c r="F35" s="311">
        <v>0</v>
      </c>
      <c r="G35" s="311">
        <v>0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20">
        <v>0</v>
      </c>
    </row>
    <row r="36" spans="1:17" ht="14.25" customHeight="1">
      <c r="A36" s="305"/>
      <c r="B36" s="247" t="s">
        <v>592</v>
      </c>
      <c r="C36" s="311">
        <v>0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20">
        <v>0</v>
      </c>
    </row>
    <row r="37" spans="1:17" ht="14.25" customHeight="1">
      <c r="A37" s="305"/>
      <c r="B37" s="247" t="s">
        <v>593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20">
        <v>0</v>
      </c>
    </row>
    <row r="38" spans="1:17" ht="14.25" customHeight="1">
      <c r="B38" s="321" t="s">
        <v>594</v>
      </c>
      <c r="C38" s="331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23">
        <v>0</v>
      </c>
    </row>
    <row r="39" spans="1:17" ht="14.25" customHeight="1">
      <c r="C39" s="320">
        <v>0</v>
      </c>
      <c r="D39" s="320">
        <v>0</v>
      </c>
      <c r="E39" s="320">
        <v>0</v>
      </c>
      <c r="F39" s="320">
        <v>0</v>
      </c>
      <c r="G39" s="320">
        <v>0</v>
      </c>
      <c r="H39" s="320">
        <v>0</v>
      </c>
      <c r="I39" s="320">
        <v>0</v>
      </c>
      <c r="J39" s="320">
        <v>0</v>
      </c>
      <c r="K39" s="320">
        <v>0</v>
      </c>
      <c r="L39" s="320">
        <v>0</v>
      </c>
      <c r="M39" s="320">
        <v>0</v>
      </c>
      <c r="N39" s="320">
        <v>0</v>
      </c>
      <c r="O39" s="320">
        <v>0</v>
      </c>
      <c r="P39" s="320">
        <v>0</v>
      </c>
    </row>
    <row r="40" spans="1:17" ht="14.25" customHeight="1">
      <c r="A40" s="305"/>
      <c r="B40" s="305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</row>
    <row r="41" spans="1:17" ht="14.25" customHeight="1">
      <c r="A41" s="305" t="s">
        <v>595</v>
      </c>
      <c r="B41" s="305"/>
      <c r="C41" s="505">
        <v>73086.22</v>
      </c>
      <c r="D41" s="505">
        <v>120685.23</v>
      </c>
      <c r="E41" s="505">
        <v>88582.25</v>
      </c>
      <c r="F41" s="505">
        <v>87061.87</v>
      </c>
      <c r="G41" s="505">
        <v>59924.37999999999</v>
      </c>
      <c r="H41" s="505">
        <v>73086.22</v>
      </c>
      <c r="I41" s="505">
        <v>65731.950000000012</v>
      </c>
      <c r="J41" s="505">
        <v>68210.350000000006</v>
      </c>
      <c r="K41" s="505">
        <v>73131.16</v>
      </c>
      <c r="L41" s="505">
        <v>74436.41</v>
      </c>
      <c r="M41" s="505">
        <v>87284.92</v>
      </c>
      <c r="N41" s="505">
        <v>64782.490000000005</v>
      </c>
      <c r="O41" s="505">
        <v>82407.17</v>
      </c>
      <c r="P41" s="505">
        <v>945324.4</v>
      </c>
      <c r="Q41" s="506">
        <v>0.76269250176926295</v>
      </c>
    </row>
    <row r="42" spans="1:17" ht="14.25" customHeight="1">
      <c r="A42" s="305"/>
      <c r="B42" s="305"/>
      <c r="C42" s="320">
        <v>0.75602998456828763</v>
      </c>
      <c r="D42" s="320">
        <v>0.75695706411734309</v>
      </c>
      <c r="E42" s="320">
        <v>0.76629490168179204</v>
      </c>
      <c r="F42" s="320">
        <v>0.76262063617978182</v>
      </c>
      <c r="G42" s="320">
        <v>0.76751443146989018</v>
      </c>
      <c r="H42" s="320">
        <v>0.75602998456828763</v>
      </c>
      <c r="I42" s="320">
        <v>0.75816482265720997</v>
      </c>
      <c r="J42" s="320">
        <v>0.76242002790346863</v>
      </c>
      <c r="K42" s="320">
        <v>0.75914173604334922</v>
      </c>
      <c r="L42" s="320">
        <v>0.76303323413969593</v>
      </c>
      <c r="M42" s="320">
        <v>0.76502155402107996</v>
      </c>
      <c r="N42" s="320">
        <v>0.77206755510214786</v>
      </c>
      <c r="O42" s="320">
        <v>0.7668536795537747</v>
      </c>
      <c r="P42" s="320">
        <v>0.76269250176926295</v>
      </c>
    </row>
    <row r="43" spans="1:17" ht="14.25" customHeight="1">
      <c r="A43" s="305"/>
      <c r="B43" s="305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</row>
    <row r="44" spans="1:17" ht="14.25" customHeight="1">
      <c r="A44" s="305" t="s">
        <v>596</v>
      </c>
      <c r="B44" s="305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</row>
    <row r="45" spans="1:17" ht="14.25" customHeight="1">
      <c r="A45" s="305"/>
      <c r="B45" s="247" t="s">
        <v>597</v>
      </c>
      <c r="C45" s="311">
        <v>0</v>
      </c>
      <c r="D45" s="311">
        <v>0</v>
      </c>
      <c r="E45" s="311">
        <v>0</v>
      </c>
      <c r="F45" s="311">
        <v>0</v>
      </c>
      <c r="G45" s="311">
        <v>0</v>
      </c>
      <c r="H45" s="311">
        <v>0</v>
      </c>
      <c r="I45" s="311">
        <v>0</v>
      </c>
      <c r="J45" s="311">
        <v>0</v>
      </c>
      <c r="K45" s="311">
        <v>0</v>
      </c>
      <c r="L45" s="311">
        <v>0</v>
      </c>
      <c r="M45" s="311">
        <v>0</v>
      </c>
      <c r="N45" s="311">
        <v>0</v>
      </c>
      <c r="O45" s="311">
        <v>0</v>
      </c>
      <c r="P45" s="311">
        <v>0</v>
      </c>
      <c r="Q45" s="320">
        <v>0</v>
      </c>
    </row>
    <row r="46" spans="1:17" ht="14.25" customHeight="1">
      <c r="A46" s="305"/>
      <c r="B46" s="247" t="s">
        <v>598</v>
      </c>
      <c r="C46" s="311">
        <v>0</v>
      </c>
      <c r="D46" s="311">
        <v>0</v>
      </c>
      <c r="E46" s="311">
        <v>0</v>
      </c>
      <c r="F46" s="311">
        <v>0</v>
      </c>
      <c r="G46" s="311">
        <v>0</v>
      </c>
      <c r="H46" s="311">
        <v>0</v>
      </c>
      <c r="I46" s="311">
        <v>0</v>
      </c>
      <c r="J46" s="311">
        <v>0</v>
      </c>
      <c r="K46" s="311">
        <v>0</v>
      </c>
      <c r="L46" s="311">
        <v>0</v>
      </c>
      <c r="M46" s="311">
        <v>0</v>
      </c>
      <c r="N46" s="311">
        <v>0</v>
      </c>
      <c r="O46" s="311">
        <v>0</v>
      </c>
      <c r="P46" s="311">
        <v>0</v>
      </c>
      <c r="Q46" s="320">
        <v>0</v>
      </c>
    </row>
    <row r="47" spans="1:17" ht="14.25" customHeight="1">
      <c r="A47" s="305"/>
      <c r="B47" s="247" t="s">
        <v>599</v>
      </c>
      <c r="C47" s="311">
        <v>21086.606691253954</v>
      </c>
      <c r="D47" s="311">
        <v>20947.817175974709</v>
      </c>
      <c r="E47" s="311">
        <v>19304.609062170704</v>
      </c>
      <c r="F47" s="311">
        <v>21372.960033117568</v>
      </c>
      <c r="G47" s="311">
        <v>20406.393572181245</v>
      </c>
      <c r="H47" s="311">
        <v>21086.606691253954</v>
      </c>
      <c r="I47" s="311">
        <v>20406.393572181245</v>
      </c>
      <c r="J47" s="311">
        <v>21086.606691253954</v>
      </c>
      <c r="K47" s="311">
        <v>21086.606691253954</v>
      </c>
      <c r="L47" s="311">
        <v>20406.393572181245</v>
      </c>
      <c r="M47" s="311">
        <v>21086.606691253954</v>
      </c>
      <c r="N47" s="311">
        <v>20406.393572181245</v>
      </c>
      <c r="O47" s="311">
        <v>21086.606691253954</v>
      </c>
      <c r="P47" s="311">
        <v>248683.9940162577</v>
      </c>
      <c r="Q47" s="320">
        <v>0.20063950274237288</v>
      </c>
    </row>
    <row r="48" spans="1:17" ht="14.25" customHeight="1">
      <c r="A48" s="305"/>
      <c r="B48" s="247" t="s">
        <v>567</v>
      </c>
      <c r="C48" s="311">
        <v>15229.59142857143</v>
      </c>
      <c r="D48" s="311">
        <v>15229.59142857143</v>
      </c>
      <c r="E48" s="311">
        <v>14808.44</v>
      </c>
      <c r="F48" s="311">
        <v>16395.05857142857</v>
      </c>
      <c r="G48" s="311">
        <v>14738.314285714287</v>
      </c>
      <c r="H48" s="311">
        <v>15229.59142857143</v>
      </c>
      <c r="I48" s="311">
        <v>14738.314285714287</v>
      </c>
      <c r="J48" s="311">
        <v>15229.59142857143</v>
      </c>
      <c r="K48" s="311">
        <v>15229.59142857143</v>
      </c>
      <c r="L48" s="311">
        <v>14738.314285714287</v>
      </c>
      <c r="M48" s="311">
        <v>15229.59142857143</v>
      </c>
      <c r="N48" s="311">
        <v>8896.028571428571</v>
      </c>
      <c r="O48" s="311">
        <v>9192.562857142857</v>
      </c>
      <c r="P48" s="311">
        <v>169654.99000000002</v>
      </c>
      <c r="Q48" s="320">
        <v>0.13687850304164295</v>
      </c>
    </row>
    <row r="49" spans="1:17" ht="14.25" customHeight="1">
      <c r="A49" s="305"/>
      <c r="B49" s="247" t="s">
        <v>568</v>
      </c>
      <c r="C49" s="311">
        <v>1674</v>
      </c>
      <c r="D49" s="311">
        <v>1674</v>
      </c>
      <c r="E49" s="311">
        <v>1512</v>
      </c>
      <c r="F49" s="311">
        <v>1674</v>
      </c>
      <c r="G49" s="311">
        <v>1620</v>
      </c>
      <c r="H49" s="311">
        <v>1674</v>
      </c>
      <c r="I49" s="311">
        <v>1620</v>
      </c>
      <c r="J49" s="311">
        <v>1674</v>
      </c>
      <c r="K49" s="311">
        <v>1674</v>
      </c>
      <c r="L49" s="311">
        <v>1620</v>
      </c>
      <c r="M49" s="311">
        <v>1674</v>
      </c>
      <c r="N49" s="311">
        <v>1620</v>
      </c>
      <c r="O49" s="311">
        <v>1674</v>
      </c>
      <c r="P49" s="311">
        <v>19710</v>
      </c>
      <c r="Q49" s="320">
        <v>1.5902127576387717E-2</v>
      </c>
    </row>
    <row r="50" spans="1:17" ht="14.25" customHeight="1">
      <c r="A50" s="305"/>
      <c r="B50" s="247" t="s">
        <v>600</v>
      </c>
      <c r="C50" s="311">
        <v>2183.02</v>
      </c>
      <c r="D50" s="311">
        <v>2183.02</v>
      </c>
      <c r="E50" s="311">
        <v>1971.76</v>
      </c>
      <c r="F50" s="311">
        <v>2183.02</v>
      </c>
      <c r="G50" s="311">
        <v>2112.6</v>
      </c>
      <c r="H50" s="311">
        <v>2183.02</v>
      </c>
      <c r="I50" s="311">
        <v>2112.6</v>
      </c>
      <c r="J50" s="311">
        <v>2183.02</v>
      </c>
      <c r="K50" s="311">
        <v>2183.02</v>
      </c>
      <c r="L50" s="311">
        <v>2112.6</v>
      </c>
      <c r="M50" s="311">
        <v>2183.02</v>
      </c>
      <c r="N50" s="311">
        <v>1886.25</v>
      </c>
      <c r="O50" s="311">
        <v>1949.125</v>
      </c>
      <c r="P50" s="311">
        <v>25243.055</v>
      </c>
      <c r="Q50" s="320">
        <v>2.03662243037936E-2</v>
      </c>
    </row>
    <row r="51" spans="1:17" ht="14.25" customHeight="1">
      <c r="A51" s="305"/>
      <c r="B51" s="247" t="s">
        <v>573</v>
      </c>
      <c r="C51" s="311">
        <v>0</v>
      </c>
      <c r="D51" s="311">
        <v>0</v>
      </c>
      <c r="E51" s="311">
        <v>0</v>
      </c>
      <c r="F51" s="311">
        <v>0</v>
      </c>
      <c r="G51" s="311">
        <v>0</v>
      </c>
      <c r="H51" s="311">
        <v>0</v>
      </c>
      <c r="I51" s="311">
        <v>0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11">
        <v>0</v>
      </c>
      <c r="P51" s="311">
        <v>0</v>
      </c>
      <c r="Q51" s="320">
        <v>0</v>
      </c>
    </row>
    <row r="52" spans="1:17" ht="14.25" customHeight="1">
      <c r="A52" s="305"/>
      <c r="B52" s="247" t="s">
        <v>601</v>
      </c>
      <c r="C52" s="311">
        <v>7429.3609225021555</v>
      </c>
      <c r="D52" s="311">
        <v>9725.637550531661</v>
      </c>
      <c r="E52" s="311">
        <v>10277.42948845675</v>
      </c>
      <c r="F52" s="311">
        <v>10326.997777804387</v>
      </c>
      <c r="G52" s="311">
        <v>5764.8094484624962</v>
      </c>
      <c r="H52" s="311">
        <v>7429.3609225021555</v>
      </c>
      <c r="I52" s="311">
        <v>6600.6246757352237</v>
      </c>
      <c r="J52" s="311">
        <v>7107.4386497748837</v>
      </c>
      <c r="K52" s="311">
        <v>7460.1918315930652</v>
      </c>
      <c r="L52" s="311">
        <v>7610.2442211897687</v>
      </c>
      <c r="M52" s="311">
        <v>8806.1154679567007</v>
      </c>
      <c r="N52" s="311">
        <v>6584.1528575534048</v>
      </c>
      <c r="O52" s="311">
        <v>9162.8281952294292</v>
      </c>
      <c r="P52" s="311">
        <v>96855.831086789927</v>
      </c>
      <c r="Q52" s="320">
        <v>7.8143773843693184E-2</v>
      </c>
    </row>
    <row r="53" spans="1:17" ht="14.25" customHeight="1">
      <c r="A53" s="305"/>
      <c r="B53" s="247" t="s">
        <v>400</v>
      </c>
      <c r="C53" s="311">
        <v>0</v>
      </c>
      <c r="D53" s="311">
        <v>0</v>
      </c>
      <c r="E53" s="311">
        <v>0</v>
      </c>
      <c r="F53" s="311">
        <v>0</v>
      </c>
      <c r="G53" s="311">
        <v>0</v>
      </c>
      <c r="H53" s="311">
        <v>0</v>
      </c>
      <c r="I53" s="311">
        <v>0</v>
      </c>
      <c r="J53" s="311">
        <v>0</v>
      </c>
      <c r="K53" s="311">
        <v>0</v>
      </c>
      <c r="L53" s="311">
        <v>0</v>
      </c>
      <c r="M53" s="311">
        <v>0</v>
      </c>
      <c r="N53" s="311">
        <v>0</v>
      </c>
      <c r="O53" s="311">
        <v>0</v>
      </c>
      <c r="P53" s="311">
        <v>0</v>
      </c>
      <c r="Q53" s="320">
        <v>0</v>
      </c>
    </row>
    <row r="54" spans="1:17" ht="14.25" customHeight="1">
      <c r="A54" s="305"/>
      <c r="B54" s="326" t="s">
        <v>402</v>
      </c>
      <c r="C54" s="331">
        <v>47602.579042327539</v>
      </c>
      <c r="D54" s="331">
        <v>49760.066155077795</v>
      </c>
      <c r="E54" s="331">
        <v>47874.238550627459</v>
      </c>
      <c r="F54" s="331">
        <v>51952.036382350518</v>
      </c>
      <c r="G54" s="331">
        <v>44642.117306358028</v>
      </c>
      <c r="H54" s="331">
        <v>47602.579042327539</v>
      </c>
      <c r="I54" s="331">
        <v>45477.932533630752</v>
      </c>
      <c r="J54" s="331">
        <v>47280.656769600268</v>
      </c>
      <c r="K54" s="331">
        <v>47633.409951418449</v>
      </c>
      <c r="L54" s="331">
        <v>46487.552079085304</v>
      </c>
      <c r="M54" s="331">
        <v>48979.333587782079</v>
      </c>
      <c r="N54" s="331">
        <v>39392.825001163219</v>
      </c>
      <c r="O54" s="331">
        <v>43065.122743626234</v>
      </c>
      <c r="P54" s="331">
        <v>560147.87010304758</v>
      </c>
      <c r="Q54" s="323">
        <v>0.4519301315078903</v>
      </c>
    </row>
    <row r="55" spans="1:17" ht="14.25" customHeight="1">
      <c r="A55" s="305"/>
      <c r="B55" s="305"/>
      <c r="C55" s="320">
        <v>0.49241809329832054</v>
      </c>
      <c r="D55" s="320">
        <v>0.31210309320396917</v>
      </c>
      <c r="E55" s="320">
        <v>0.41414374689335309</v>
      </c>
      <c r="F55" s="320">
        <v>0.45507516708225226</v>
      </c>
      <c r="G55" s="320">
        <v>0.57177845284342588</v>
      </c>
      <c r="H55" s="320">
        <v>0.49241809329832054</v>
      </c>
      <c r="I55" s="320">
        <v>0.52455113006957366</v>
      </c>
      <c r="J55" s="320">
        <v>0.52847873751671048</v>
      </c>
      <c r="K55" s="320">
        <v>0.49446104128779506</v>
      </c>
      <c r="L55" s="320">
        <v>0.4765349001938971</v>
      </c>
      <c r="M55" s="320">
        <v>0.42928659264672442</v>
      </c>
      <c r="N55" s="320">
        <v>0.46947750985204256</v>
      </c>
      <c r="O55" s="320">
        <v>0.40074969006197797</v>
      </c>
      <c r="P55" s="320">
        <v>0.4519301315078903</v>
      </c>
    </row>
    <row r="56" spans="1:17" ht="7.5" customHeight="1">
      <c r="A56" s="305"/>
      <c r="B56" s="305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</row>
    <row r="57" spans="1:17" ht="14.25" customHeight="1">
      <c r="A57" s="305"/>
      <c r="B57" s="247" t="s">
        <v>403</v>
      </c>
      <c r="C57" s="311">
        <v>0</v>
      </c>
      <c r="D57" s="311">
        <v>0</v>
      </c>
      <c r="E57" s="311">
        <v>0</v>
      </c>
      <c r="F57" s="311">
        <v>0</v>
      </c>
      <c r="G57" s="311">
        <v>0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20">
        <v>0</v>
      </c>
    </row>
    <row r="58" spans="1:17" ht="14.25" customHeight="1">
      <c r="A58" s="305"/>
      <c r="B58" s="247" t="s">
        <v>602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0</v>
      </c>
      <c r="O58" s="311">
        <v>0</v>
      </c>
      <c r="P58" s="311">
        <v>0</v>
      </c>
      <c r="Q58" s="320">
        <v>0</v>
      </c>
    </row>
    <row r="59" spans="1:17" ht="14.25" customHeight="1">
      <c r="A59" s="305"/>
      <c r="B59" s="326" t="s">
        <v>405</v>
      </c>
      <c r="C59" s="331">
        <v>47602.579042327539</v>
      </c>
      <c r="D59" s="331">
        <v>49760.066155077795</v>
      </c>
      <c r="E59" s="331">
        <v>47874.238550627459</v>
      </c>
      <c r="F59" s="331">
        <v>51952.036382350518</v>
      </c>
      <c r="G59" s="331">
        <v>44642.117306358028</v>
      </c>
      <c r="H59" s="331">
        <v>47602.579042327539</v>
      </c>
      <c r="I59" s="331">
        <v>45477.932533630752</v>
      </c>
      <c r="J59" s="331">
        <v>47280.656769600268</v>
      </c>
      <c r="K59" s="331">
        <v>47633.409951418449</v>
      </c>
      <c r="L59" s="331">
        <v>46487.552079085304</v>
      </c>
      <c r="M59" s="331">
        <v>48979.333587782079</v>
      </c>
      <c r="N59" s="331">
        <v>39392.825001163219</v>
      </c>
      <c r="O59" s="331">
        <v>43065.122743626234</v>
      </c>
      <c r="P59" s="331">
        <v>560147.87010304758</v>
      </c>
      <c r="Q59" s="323">
        <v>0.4519301315078903</v>
      </c>
    </row>
    <row r="60" spans="1:17" ht="14.25" customHeight="1">
      <c r="A60" s="305"/>
      <c r="B60" s="305"/>
      <c r="C60" s="320">
        <v>0.49241809329832054</v>
      </c>
      <c r="D60" s="320">
        <v>0.31210309320396917</v>
      </c>
      <c r="E60" s="320">
        <v>0.41414374689335309</v>
      </c>
      <c r="F60" s="320">
        <v>0.45507516708225226</v>
      </c>
      <c r="G60" s="320">
        <v>0.57177845284342588</v>
      </c>
      <c r="H60" s="320">
        <v>0.49241809329832054</v>
      </c>
      <c r="I60" s="320">
        <v>0.52455113006957366</v>
      </c>
      <c r="J60" s="320">
        <v>0.52847873751671048</v>
      </c>
      <c r="K60" s="320">
        <v>0.49446104128779506</v>
      </c>
      <c r="L60" s="320">
        <v>0.4765349001938971</v>
      </c>
      <c r="M60" s="320">
        <v>0.42928659264672442</v>
      </c>
      <c r="N60" s="320">
        <v>0.46947750985204256</v>
      </c>
      <c r="O60" s="320">
        <v>0.40074969006197797</v>
      </c>
      <c r="P60" s="320">
        <v>0.4519301315078903</v>
      </c>
    </row>
    <row r="61" spans="1:17" ht="14.25" customHeight="1">
      <c r="A61" s="305"/>
      <c r="B61" s="305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</row>
    <row r="62" spans="1:17" ht="14.25" customHeight="1">
      <c r="A62" s="305" t="s">
        <v>406</v>
      </c>
      <c r="B62" s="305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</row>
    <row r="63" spans="1:17" ht="14.25" customHeight="1">
      <c r="A63" s="305"/>
      <c r="B63" s="247" t="s">
        <v>407</v>
      </c>
      <c r="C63" s="311">
        <v>0</v>
      </c>
      <c r="D63" s="311">
        <v>0</v>
      </c>
      <c r="E63" s="311">
        <v>0</v>
      </c>
      <c r="F63" s="311">
        <v>0</v>
      </c>
      <c r="G63" s="311">
        <v>0</v>
      </c>
      <c r="H63" s="311">
        <v>0</v>
      </c>
      <c r="I63" s="311">
        <v>0</v>
      </c>
      <c r="J63" s="311">
        <v>0</v>
      </c>
      <c r="K63" s="311">
        <v>0</v>
      </c>
      <c r="L63" s="311">
        <v>0</v>
      </c>
      <c r="M63" s="311">
        <v>0</v>
      </c>
      <c r="N63" s="311">
        <v>0</v>
      </c>
      <c r="O63" s="311">
        <v>0</v>
      </c>
      <c r="P63" s="311">
        <v>0</v>
      </c>
      <c r="Q63" s="320">
        <v>0</v>
      </c>
    </row>
    <row r="64" spans="1:17" ht="14.25" customHeight="1">
      <c r="A64" s="305"/>
      <c r="B64" s="247" t="s">
        <v>408</v>
      </c>
      <c r="C64" s="311">
        <v>2247.9832500000002</v>
      </c>
      <c r="D64" s="311">
        <v>2247.9832500000002</v>
      </c>
      <c r="E64" s="311">
        <v>2103.1545000000001</v>
      </c>
      <c r="F64" s="311">
        <v>2271.3661071428573</v>
      </c>
      <c r="G64" s="311">
        <v>2192.6669999999999</v>
      </c>
      <c r="H64" s="311">
        <v>2247.9832500000002</v>
      </c>
      <c r="I64" s="311">
        <v>2192.6669999999999</v>
      </c>
      <c r="J64" s="311">
        <v>2247.9832500000002</v>
      </c>
      <c r="K64" s="311">
        <v>2247.9832500000002</v>
      </c>
      <c r="L64" s="311">
        <v>2192.6669999999999</v>
      </c>
      <c r="M64" s="311">
        <v>2247.9832500000002</v>
      </c>
      <c r="N64" s="311">
        <v>1914.3944999999999</v>
      </c>
      <c r="O64" s="311">
        <v>1960.4349999999999</v>
      </c>
      <c r="P64" s="311">
        <v>26067.26735714286</v>
      </c>
      <c r="Q64" s="320">
        <v>2.1031202997518664E-2</v>
      </c>
    </row>
    <row r="65" spans="1:19" ht="14.25" customHeight="1">
      <c r="A65" s="305"/>
      <c r="B65" s="247" t="s">
        <v>409</v>
      </c>
      <c r="C65" s="311">
        <v>0</v>
      </c>
      <c r="D65" s="311">
        <v>0</v>
      </c>
      <c r="E65" s="311">
        <v>0</v>
      </c>
      <c r="F65" s="311">
        <v>0</v>
      </c>
      <c r="G65" s="311">
        <v>0</v>
      </c>
      <c r="H65" s="311">
        <v>0</v>
      </c>
      <c r="I65" s="311">
        <v>0</v>
      </c>
      <c r="J65" s="311">
        <v>0</v>
      </c>
      <c r="K65" s="311">
        <v>0</v>
      </c>
      <c r="L65" s="311">
        <v>0</v>
      </c>
      <c r="M65" s="311">
        <v>0</v>
      </c>
      <c r="N65" s="311">
        <v>0</v>
      </c>
      <c r="O65" s="311">
        <v>0</v>
      </c>
      <c r="P65" s="311">
        <v>0</v>
      </c>
      <c r="Q65" s="320">
        <v>0</v>
      </c>
    </row>
    <row r="66" spans="1:19" ht="14.25" customHeight="1">
      <c r="A66" s="305"/>
      <c r="B66" s="247" t="s">
        <v>410</v>
      </c>
      <c r="C66" s="311">
        <v>0</v>
      </c>
      <c r="D66" s="311">
        <v>0</v>
      </c>
      <c r="E66" s="311">
        <v>0</v>
      </c>
      <c r="F66" s="311">
        <v>0</v>
      </c>
      <c r="G66" s="311">
        <v>0</v>
      </c>
      <c r="H66" s="311">
        <v>0</v>
      </c>
      <c r="I66" s="311">
        <v>0</v>
      </c>
      <c r="J66" s="311">
        <v>0</v>
      </c>
      <c r="K66" s="311">
        <v>0</v>
      </c>
      <c r="L66" s="311">
        <v>0</v>
      </c>
      <c r="M66" s="311">
        <v>0</v>
      </c>
      <c r="N66" s="311">
        <v>0</v>
      </c>
      <c r="O66" s="311">
        <v>0</v>
      </c>
      <c r="P66" s="311">
        <v>0</v>
      </c>
      <c r="Q66" s="320">
        <v>0</v>
      </c>
    </row>
    <row r="67" spans="1:19" ht="14.25" customHeight="1">
      <c r="A67" s="305"/>
      <c r="B67" s="247" t="s">
        <v>411</v>
      </c>
      <c r="C67" s="311">
        <v>2802.7342056035855</v>
      </c>
      <c r="D67" s="311">
        <v>2920.1867540125199</v>
      </c>
      <c r="E67" s="311">
        <v>2941.8224895624644</v>
      </c>
      <c r="F67" s="311">
        <v>2874.0395792588897</v>
      </c>
      <c r="G67" s="311">
        <v>2771.0854736657288</v>
      </c>
      <c r="H67" s="311">
        <v>2802.7342056035855</v>
      </c>
      <c r="I67" s="311">
        <v>2772.6008085361841</v>
      </c>
      <c r="J67" s="311">
        <v>2825.493474394611</v>
      </c>
      <c r="K67" s="311">
        <v>2803.8429899511466</v>
      </c>
      <c r="L67" s="311">
        <v>2847.2642502310282</v>
      </c>
      <c r="M67" s="311">
        <v>2879.9489661887674</v>
      </c>
      <c r="N67" s="311">
        <v>2624.3637755990644</v>
      </c>
      <c r="O67" s="311">
        <v>2739.240518678273</v>
      </c>
      <c r="P67" s="311">
        <v>33802.623285682261</v>
      </c>
      <c r="Q67" s="320">
        <v>2.7272127240258421E-2</v>
      </c>
    </row>
    <row r="68" spans="1:19" ht="14.25" customHeight="1">
      <c r="A68" s="305"/>
      <c r="B68" s="247" t="s">
        <v>412</v>
      </c>
      <c r="C68" s="311">
        <v>2613.5919696454584</v>
      </c>
      <c r="D68" s="311">
        <v>2615.8889811765557</v>
      </c>
      <c r="E68" s="311">
        <v>2619.0841134697512</v>
      </c>
      <c r="F68" s="311">
        <v>2618.0610981299487</v>
      </c>
      <c r="G68" s="311">
        <v>2611.9302110388799</v>
      </c>
      <c r="H68" s="311">
        <v>2613.5919696454584</v>
      </c>
      <c r="I68" s="311">
        <v>2612.9284586642507</v>
      </c>
      <c r="J68" s="311">
        <v>2613.2324365412628</v>
      </c>
      <c r="K68" s="311">
        <v>2613.6261642390973</v>
      </c>
      <c r="L68" s="311">
        <v>2614.0895346598581</v>
      </c>
      <c r="M68" s="311">
        <v>2615.0796377474962</v>
      </c>
      <c r="N68" s="311">
        <v>2604.3364649094897</v>
      </c>
      <c r="O68" s="311">
        <v>2607.6769167765883</v>
      </c>
      <c r="P68" s="311">
        <v>31359.525986998637</v>
      </c>
      <c r="Q68" s="320">
        <v>2.5301023996970991E-2</v>
      </c>
    </row>
    <row r="69" spans="1:19" ht="14.25" customHeight="1">
      <c r="A69" s="305"/>
      <c r="B69" s="247" t="s">
        <v>603</v>
      </c>
      <c r="C69" s="311">
        <v>0</v>
      </c>
      <c r="D69" s="311">
        <v>0</v>
      </c>
      <c r="E69" s="311">
        <v>0</v>
      </c>
      <c r="F69" s="311">
        <v>0</v>
      </c>
      <c r="G69" s="311">
        <v>0</v>
      </c>
      <c r="H69" s="311">
        <v>0</v>
      </c>
      <c r="I69" s="311">
        <v>0</v>
      </c>
      <c r="J69" s="311">
        <v>0</v>
      </c>
      <c r="K69" s="311">
        <v>0</v>
      </c>
      <c r="L69" s="311">
        <v>0</v>
      </c>
      <c r="M69" s="311">
        <v>0</v>
      </c>
      <c r="N69" s="311">
        <v>0</v>
      </c>
      <c r="O69" s="311">
        <v>0</v>
      </c>
      <c r="P69" s="311">
        <v>0</v>
      </c>
      <c r="Q69" s="320">
        <v>0</v>
      </c>
    </row>
    <row r="70" spans="1:19" ht="14.25" customHeight="1">
      <c r="A70" s="305"/>
      <c r="B70" s="247" t="s">
        <v>311</v>
      </c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20">
        <v>0</v>
      </c>
    </row>
    <row r="71" spans="1:19" ht="14.25" customHeight="1">
      <c r="A71" s="305"/>
      <c r="B71" s="326" t="s">
        <v>414</v>
      </c>
      <c r="C71" s="331">
        <v>7664.3094252490446</v>
      </c>
      <c r="D71" s="331">
        <v>7784.0589851890754</v>
      </c>
      <c r="E71" s="331">
        <v>7664.0611030322161</v>
      </c>
      <c r="F71" s="331">
        <v>7763.4667845316962</v>
      </c>
      <c r="G71" s="331">
        <v>7575.6826847046086</v>
      </c>
      <c r="H71" s="331">
        <v>7664.3094252490446</v>
      </c>
      <c r="I71" s="331">
        <v>7578.1962672004347</v>
      </c>
      <c r="J71" s="331">
        <v>7686.709160935874</v>
      </c>
      <c r="K71" s="331">
        <v>7665.4524041902441</v>
      </c>
      <c r="L71" s="331">
        <v>7654.0207848908858</v>
      </c>
      <c r="M71" s="331">
        <v>7743.0118539362638</v>
      </c>
      <c r="N71" s="331">
        <v>7143.0947405085535</v>
      </c>
      <c r="O71" s="331">
        <v>7307.3524354548608</v>
      </c>
      <c r="P71" s="331">
        <v>91229.416629823754</v>
      </c>
      <c r="Q71" s="323">
        <v>7.3604354234748065E-2</v>
      </c>
    </row>
    <row r="72" spans="1:19" ht="14.25" customHeight="1">
      <c r="A72" s="305"/>
      <c r="B72" s="305"/>
      <c r="C72" s="320">
        <v>7.9282356325140579E-2</v>
      </c>
      <c r="D72" s="320">
        <v>4.8822862883427805E-2</v>
      </c>
      <c r="E72" s="320">
        <v>6.6299184649648429E-2</v>
      </c>
      <c r="F72" s="320">
        <v>6.8004282221139606E-2</v>
      </c>
      <c r="G72" s="320">
        <v>9.7029719602394704E-2</v>
      </c>
      <c r="H72" s="320">
        <v>7.9282356325140579E-2</v>
      </c>
      <c r="I72" s="320">
        <v>8.7408358172601702E-2</v>
      </c>
      <c r="J72" s="320">
        <v>8.5918061012244862E-2</v>
      </c>
      <c r="K72" s="320">
        <v>7.9571619617064007E-2</v>
      </c>
      <c r="L72" s="320">
        <v>7.8459885876652924E-2</v>
      </c>
      <c r="M72" s="320">
        <v>6.7864769324437302E-2</v>
      </c>
      <c r="N72" s="320">
        <v>8.5130282768807589E-2</v>
      </c>
      <c r="O72" s="320">
        <v>6.7999788160724328E-2</v>
      </c>
      <c r="P72" s="320">
        <v>7.3604354234748065E-2</v>
      </c>
    </row>
    <row r="73" spans="1:19" ht="14.25" customHeight="1">
      <c r="A73" s="305" t="s">
        <v>415</v>
      </c>
      <c r="B73" s="305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</row>
    <row r="74" spans="1:19" ht="14.25" customHeight="1">
      <c r="A74" s="305"/>
      <c r="B74" s="247" t="s">
        <v>416</v>
      </c>
      <c r="C74" s="311">
        <v>4449.0600000000004</v>
      </c>
      <c r="D74" s="311">
        <v>5389.18</v>
      </c>
      <c r="E74" s="311">
        <v>4611.09</v>
      </c>
      <c r="F74" s="311">
        <v>4864.78</v>
      </c>
      <c r="G74" s="311">
        <v>3995.56</v>
      </c>
      <c r="H74" s="311">
        <v>4449.0600000000004</v>
      </c>
      <c r="I74" s="311">
        <v>4174.92</v>
      </c>
      <c r="J74" s="311">
        <v>4368</v>
      </c>
      <c r="K74" s="311">
        <v>4450.08</v>
      </c>
      <c r="L74" s="311">
        <v>4401.8100000000004</v>
      </c>
      <c r="M74" s="311">
        <v>4746.9799999999996</v>
      </c>
      <c r="N74" s="311">
        <v>3676.72</v>
      </c>
      <c r="O74" s="311">
        <v>4473.51</v>
      </c>
      <c r="P74" s="311">
        <v>53601.69000000001</v>
      </c>
      <c r="Q74" s="320">
        <v>4.3246114291729372E-2</v>
      </c>
    </row>
    <row r="75" spans="1:19" ht="14.25" customHeight="1">
      <c r="A75" s="305"/>
      <c r="B75" s="247" t="s">
        <v>417</v>
      </c>
      <c r="C75" s="311">
        <v>191.92</v>
      </c>
      <c r="D75" s="311">
        <v>422.68</v>
      </c>
      <c r="E75" s="311">
        <v>325.49</v>
      </c>
      <c r="F75" s="311">
        <v>305.24</v>
      </c>
      <c r="G75" s="311">
        <v>203.7</v>
      </c>
      <c r="H75" s="311">
        <v>191.92</v>
      </c>
      <c r="I75" s="311">
        <v>163.72</v>
      </c>
      <c r="J75" s="311">
        <v>137.04</v>
      </c>
      <c r="K75" s="311">
        <v>104.71</v>
      </c>
      <c r="L75" s="311">
        <v>69.05</v>
      </c>
      <c r="M75" s="311">
        <v>74.459999999999994</v>
      </c>
      <c r="N75" s="311">
        <v>57.67</v>
      </c>
      <c r="O75" s="311">
        <v>70.17</v>
      </c>
      <c r="P75" s="311">
        <v>2125.8500000000004</v>
      </c>
      <c r="Q75" s="320">
        <v>1.715146519952503E-3</v>
      </c>
    </row>
    <row r="76" spans="1:19" ht="14.25" customHeight="1">
      <c r="A76" s="305"/>
      <c r="B76" s="247" t="s">
        <v>418</v>
      </c>
      <c r="C76" s="311">
        <v>1009.67</v>
      </c>
      <c r="D76" s="311">
        <v>1902.06</v>
      </c>
      <c r="E76" s="311">
        <v>1321.48</v>
      </c>
      <c r="F76" s="311">
        <v>1332.38</v>
      </c>
      <c r="G76" s="311">
        <v>1022.39</v>
      </c>
      <c r="H76" s="311">
        <v>1009.67</v>
      </c>
      <c r="I76" s="311">
        <v>1028.5</v>
      </c>
      <c r="J76" s="311">
        <v>995.9</v>
      </c>
      <c r="K76" s="311">
        <v>910.96</v>
      </c>
      <c r="L76" s="311">
        <v>859.13</v>
      </c>
      <c r="M76" s="311">
        <v>710.37</v>
      </c>
      <c r="N76" s="311">
        <v>777.3</v>
      </c>
      <c r="O76" s="311">
        <v>918.91</v>
      </c>
      <c r="P76" s="311">
        <v>12789.05</v>
      </c>
      <c r="Q76" s="320">
        <v>1.0318270151232944E-2</v>
      </c>
    </row>
    <row r="77" spans="1:19" ht="14.25" customHeight="1">
      <c r="A77" s="305"/>
      <c r="B77" s="247" t="s">
        <v>419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20">
        <v>0</v>
      </c>
    </row>
    <row r="78" spans="1:19" ht="14.25" customHeight="1">
      <c r="A78" s="305"/>
      <c r="B78" s="332" t="s">
        <v>420</v>
      </c>
      <c r="C78" s="331">
        <v>5650.6500000000005</v>
      </c>
      <c r="D78" s="331">
        <v>7713.92</v>
      </c>
      <c r="E78" s="331">
        <v>6258.0599999999995</v>
      </c>
      <c r="F78" s="331">
        <v>6502.4</v>
      </c>
      <c r="G78" s="331">
        <v>5221.6500000000005</v>
      </c>
      <c r="H78" s="331">
        <v>5650.6500000000005</v>
      </c>
      <c r="I78" s="331">
        <v>5367.14</v>
      </c>
      <c r="J78" s="331">
        <v>5500.94</v>
      </c>
      <c r="K78" s="331">
        <v>5465.75</v>
      </c>
      <c r="L78" s="331">
        <v>5329.9900000000007</v>
      </c>
      <c r="M78" s="331">
        <v>5531.8099999999995</v>
      </c>
      <c r="N78" s="331">
        <v>4511.6899999999996</v>
      </c>
      <c r="O78" s="331">
        <v>5462.59</v>
      </c>
      <c r="P78" s="331">
        <v>68516.590000000011</v>
      </c>
      <c r="Q78" s="323">
        <v>5.5279530962914818E-2</v>
      </c>
      <c r="S78" s="329"/>
    </row>
    <row r="79" spans="1:19" ht="14.25" customHeight="1">
      <c r="A79" s="305"/>
      <c r="B79" s="247"/>
      <c r="C79" s="320">
        <v>5.8452343441770478E-2</v>
      </c>
      <c r="D79" s="320">
        <v>4.8382939950779857E-2</v>
      </c>
      <c r="E79" s="320">
        <v>5.4136347546136561E-2</v>
      </c>
      <c r="F79" s="320">
        <v>5.6957936059671282E-2</v>
      </c>
      <c r="G79" s="320">
        <v>6.6879152209580683E-2</v>
      </c>
      <c r="H79" s="320">
        <v>5.8452343441770478E-2</v>
      </c>
      <c r="I79" s="320">
        <v>6.1905614336352673E-2</v>
      </c>
      <c r="J79" s="320">
        <v>6.1486663362602688E-2</v>
      </c>
      <c r="K79" s="320">
        <v>5.6737496626320924E-2</v>
      </c>
      <c r="L79" s="320">
        <v>5.4636696042061117E-2</v>
      </c>
      <c r="M79" s="320">
        <v>4.8484364570069494E-2</v>
      </c>
      <c r="N79" s="320">
        <v>5.3769613790374669E-2</v>
      </c>
      <c r="O79" s="320">
        <v>5.0833043306712927E-2</v>
      </c>
      <c r="P79" s="320">
        <v>5.5279530962914818E-2</v>
      </c>
    </row>
    <row r="80" spans="1:19" ht="6.75" customHeight="1">
      <c r="A80" s="305"/>
      <c r="B80" s="247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</row>
    <row r="81" spans="1:17" ht="14.25" customHeight="1">
      <c r="A81" s="305" t="s">
        <v>604</v>
      </c>
      <c r="B81" s="305"/>
      <c r="C81" s="331">
        <v>60917.538467576589</v>
      </c>
      <c r="D81" s="331">
        <v>65258.04514026687</v>
      </c>
      <c r="E81" s="331">
        <v>61796.359653659674</v>
      </c>
      <c r="F81" s="331">
        <v>66217.903166882214</v>
      </c>
      <c r="G81" s="331">
        <v>57439.44999106264</v>
      </c>
      <c r="H81" s="331">
        <v>60917.538467576589</v>
      </c>
      <c r="I81" s="331">
        <v>58423.268800831189</v>
      </c>
      <c r="J81" s="331">
        <v>60468.305930536146</v>
      </c>
      <c r="K81" s="331">
        <v>60764.612355608697</v>
      </c>
      <c r="L81" s="331">
        <v>59471.562863976185</v>
      </c>
      <c r="M81" s="331">
        <v>62254.155441718343</v>
      </c>
      <c r="N81" s="331">
        <v>51047.609741671775</v>
      </c>
      <c r="O81" s="331">
        <v>55835.065179081095</v>
      </c>
      <c r="P81" s="331">
        <v>719893.87673287129</v>
      </c>
      <c r="Q81" s="506">
        <v>0.5808140167055531</v>
      </c>
    </row>
    <row r="82" spans="1:17" ht="14.25" customHeight="1">
      <c r="A82" s="305"/>
      <c r="B82" s="305"/>
      <c r="C82" s="320">
        <v>0.63015279306523164</v>
      </c>
      <c r="D82" s="320">
        <v>0.40930889603817683</v>
      </c>
      <c r="E82" s="320">
        <v>0.53457927908913805</v>
      </c>
      <c r="F82" s="320">
        <v>0.58003738536306315</v>
      </c>
      <c r="G82" s="320">
        <v>0.73568732465540132</v>
      </c>
      <c r="H82" s="320">
        <v>0.63015279306523164</v>
      </c>
      <c r="I82" s="320">
        <v>0.67386510257852805</v>
      </c>
      <c r="J82" s="320">
        <v>0.67588346189155812</v>
      </c>
      <c r="K82" s="320">
        <v>0.63077015753118004</v>
      </c>
      <c r="L82" s="320">
        <v>0.60963148211261109</v>
      </c>
      <c r="M82" s="320">
        <v>0.54563572654123116</v>
      </c>
      <c r="N82" s="320">
        <v>0.60837740641122484</v>
      </c>
      <c r="O82" s="320">
        <v>0.5195825215294152</v>
      </c>
      <c r="P82" s="320">
        <v>0.5808140167055531</v>
      </c>
      <c r="Q82" s="319"/>
    </row>
    <row r="83" spans="1:17" ht="6" customHeight="1">
      <c r="A83" s="305"/>
      <c r="B83" s="305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</row>
    <row r="84" spans="1:17" ht="14.25" customHeight="1">
      <c r="A84" s="305" t="s">
        <v>422</v>
      </c>
      <c r="B84" s="305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</row>
    <row r="85" spans="1:17" ht="14.25" customHeight="1">
      <c r="A85" s="305"/>
      <c r="B85" s="247" t="s">
        <v>605</v>
      </c>
      <c r="C85" s="311">
        <v>720.25019999999995</v>
      </c>
      <c r="D85" s="311">
        <v>1243.9039499999999</v>
      </c>
      <c r="E85" s="311">
        <v>834.92279999999994</v>
      </c>
      <c r="F85" s="311">
        <v>825.35399999999993</v>
      </c>
      <c r="G85" s="311">
        <v>541.70279999999991</v>
      </c>
      <c r="H85" s="311">
        <v>720.25019999999995</v>
      </c>
      <c r="I85" s="311">
        <v>634.21469999999999</v>
      </c>
      <c r="J85" s="311">
        <v>650.15369999999996</v>
      </c>
      <c r="K85" s="311">
        <v>710.06309999999985</v>
      </c>
      <c r="L85" s="311">
        <v>715.02749999999992</v>
      </c>
      <c r="M85" s="311">
        <v>836.19899999999996</v>
      </c>
      <c r="N85" s="311">
        <v>584.29079999999988</v>
      </c>
      <c r="O85" s="311">
        <v>801.04499999999996</v>
      </c>
      <c r="P85" s="311">
        <v>9097.1275499999992</v>
      </c>
      <c r="Q85" s="320">
        <v>7.3396084667058051E-3</v>
      </c>
    </row>
    <row r="86" spans="1:17" ht="14.25" customHeight="1">
      <c r="A86" s="305"/>
      <c r="B86" s="247" t="s">
        <v>426</v>
      </c>
      <c r="C86" s="311">
        <v>880.30579999999998</v>
      </c>
      <c r="D86" s="311">
        <v>1520.3270499999999</v>
      </c>
      <c r="E86" s="311">
        <v>1020.4612</v>
      </c>
      <c r="F86" s="311">
        <v>1008.766</v>
      </c>
      <c r="G86" s="311">
        <v>662.08119999999997</v>
      </c>
      <c r="H86" s="311">
        <v>880.30579999999998</v>
      </c>
      <c r="I86" s="311">
        <v>775.15129999999999</v>
      </c>
      <c r="J86" s="311">
        <v>794.63229999999999</v>
      </c>
      <c r="K86" s="311">
        <v>867.85489999999993</v>
      </c>
      <c r="L86" s="311">
        <v>873.9224999999999</v>
      </c>
      <c r="M86" s="311">
        <v>1022.021</v>
      </c>
      <c r="N86" s="311">
        <v>714.13319999999987</v>
      </c>
      <c r="O86" s="311">
        <v>979.05499999999995</v>
      </c>
      <c r="P86" s="311">
        <v>11118.711450000001</v>
      </c>
      <c r="Q86" s="320">
        <v>8.9706325704182067E-3</v>
      </c>
    </row>
    <row r="87" spans="1:17" ht="14.25" customHeight="1">
      <c r="A87" s="305"/>
      <c r="B87" s="247" t="s">
        <v>606</v>
      </c>
      <c r="C87" s="311">
        <v>0</v>
      </c>
      <c r="D87" s="311">
        <v>0</v>
      </c>
      <c r="E87" s="311">
        <v>0</v>
      </c>
      <c r="F87" s="311">
        <v>0</v>
      </c>
      <c r="G87" s="311">
        <v>0</v>
      </c>
      <c r="H87" s="311">
        <v>0</v>
      </c>
      <c r="I87" s="311">
        <v>0</v>
      </c>
      <c r="J87" s="311">
        <v>0</v>
      </c>
      <c r="K87" s="311">
        <v>0</v>
      </c>
      <c r="L87" s="311">
        <v>0</v>
      </c>
      <c r="M87" s="311">
        <v>0</v>
      </c>
      <c r="N87" s="311">
        <v>0</v>
      </c>
      <c r="O87" s="311">
        <v>0</v>
      </c>
      <c r="P87" s="311">
        <v>0</v>
      </c>
      <c r="Q87" s="320">
        <v>0</v>
      </c>
    </row>
    <row r="88" spans="1:17" ht="14.25" customHeight="1">
      <c r="A88" s="305"/>
      <c r="B88" s="247" t="s">
        <v>428</v>
      </c>
      <c r="C88" s="311">
        <v>265</v>
      </c>
      <c r="D88" s="311">
        <v>265</v>
      </c>
      <c r="E88" s="311">
        <v>265</v>
      </c>
      <c r="F88" s="311">
        <v>265</v>
      </c>
      <c r="G88" s="311">
        <v>265</v>
      </c>
      <c r="H88" s="311">
        <v>265</v>
      </c>
      <c r="I88" s="311">
        <v>265</v>
      </c>
      <c r="J88" s="311">
        <v>265</v>
      </c>
      <c r="K88" s="311">
        <v>265</v>
      </c>
      <c r="L88" s="311">
        <v>265</v>
      </c>
      <c r="M88" s="311">
        <v>340</v>
      </c>
      <c r="N88" s="311">
        <v>340</v>
      </c>
      <c r="O88" s="311">
        <v>465</v>
      </c>
      <c r="P88" s="311">
        <v>3530</v>
      </c>
      <c r="Q88" s="320">
        <v>2.8480218338228637E-3</v>
      </c>
    </row>
    <row r="89" spans="1:17" ht="14.25" customHeight="1">
      <c r="A89" s="305"/>
      <c r="B89" s="247" t="s">
        <v>429</v>
      </c>
      <c r="C89" s="311">
        <v>333.33333333333331</v>
      </c>
      <c r="D89" s="311">
        <v>15333.333333333334</v>
      </c>
      <c r="E89" s="311">
        <v>333.33333333333331</v>
      </c>
      <c r="F89" s="311">
        <v>333.33333333333331</v>
      </c>
      <c r="G89" s="311">
        <v>333.33333333333331</v>
      </c>
      <c r="H89" s="311">
        <v>333.33333333333331</v>
      </c>
      <c r="I89" s="311">
        <v>333.33333333333331</v>
      </c>
      <c r="J89" s="311">
        <v>333.33333333333331</v>
      </c>
      <c r="K89" s="311">
        <v>333.33333333333331</v>
      </c>
      <c r="L89" s="311">
        <v>333.33333333333331</v>
      </c>
      <c r="M89" s="311">
        <v>333.33333333333331</v>
      </c>
      <c r="N89" s="311">
        <v>333.33333333333331</v>
      </c>
      <c r="O89" s="311">
        <v>333.33333333333331</v>
      </c>
      <c r="P89" s="311">
        <v>18999.999999999993</v>
      </c>
      <c r="Q89" s="320">
        <v>1.532929598941484E-2</v>
      </c>
    </row>
    <row r="90" spans="1:17" ht="14.25" customHeight="1">
      <c r="A90" s="305"/>
      <c r="B90" s="247" t="s">
        <v>430</v>
      </c>
      <c r="C90" s="311">
        <v>0</v>
      </c>
      <c r="D90" s="311">
        <v>0</v>
      </c>
      <c r="E90" s="311">
        <v>0</v>
      </c>
      <c r="F90" s="311">
        <v>0</v>
      </c>
      <c r="G90" s="311">
        <v>0</v>
      </c>
      <c r="H90" s="311">
        <v>0</v>
      </c>
      <c r="I90" s="311">
        <v>0</v>
      </c>
      <c r="J90" s="311">
        <v>0</v>
      </c>
      <c r="K90" s="311">
        <v>0</v>
      </c>
      <c r="L90" s="311">
        <v>0</v>
      </c>
      <c r="M90" s="311">
        <v>0</v>
      </c>
      <c r="N90" s="311">
        <v>0</v>
      </c>
      <c r="O90" s="311">
        <v>0</v>
      </c>
      <c r="P90" s="311">
        <v>0</v>
      </c>
      <c r="Q90" s="320">
        <v>0</v>
      </c>
    </row>
    <row r="91" spans="1:17" ht="14.25" customHeight="1">
      <c r="A91" s="305"/>
      <c r="B91" s="247" t="s">
        <v>607</v>
      </c>
      <c r="C91" s="311">
        <v>0</v>
      </c>
      <c r="D91" s="311">
        <v>0</v>
      </c>
      <c r="E91" s="311">
        <v>0</v>
      </c>
      <c r="F91" s="311">
        <v>0</v>
      </c>
      <c r="G91" s="311">
        <v>0</v>
      </c>
      <c r="H91" s="311">
        <v>0</v>
      </c>
      <c r="I91" s="311">
        <v>0</v>
      </c>
      <c r="J91" s="311">
        <v>0</v>
      </c>
      <c r="K91" s="311">
        <v>0</v>
      </c>
      <c r="L91" s="311">
        <v>0</v>
      </c>
      <c r="M91" s="311">
        <v>0</v>
      </c>
      <c r="N91" s="311">
        <v>0</v>
      </c>
      <c r="O91" s="311">
        <v>0</v>
      </c>
      <c r="P91" s="311">
        <v>0</v>
      </c>
      <c r="Q91" s="320">
        <v>0</v>
      </c>
    </row>
    <row r="92" spans="1:17" ht="14.25" customHeight="1">
      <c r="A92" s="305"/>
      <c r="B92" s="247" t="s">
        <v>435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20">
        <v>0</v>
      </c>
    </row>
    <row r="93" spans="1:17" ht="14.25" customHeight="1">
      <c r="A93" s="305"/>
      <c r="B93" s="247" t="s">
        <v>608</v>
      </c>
      <c r="C93" s="311">
        <v>0</v>
      </c>
      <c r="D93" s="311">
        <v>0</v>
      </c>
      <c r="E93" s="311">
        <v>0</v>
      </c>
      <c r="F93" s="311">
        <v>0</v>
      </c>
      <c r="G93" s="311">
        <v>0</v>
      </c>
      <c r="H93" s="311">
        <v>0</v>
      </c>
      <c r="I93" s="311">
        <v>0</v>
      </c>
      <c r="J93" s="311">
        <v>0</v>
      </c>
      <c r="K93" s="311">
        <v>0</v>
      </c>
      <c r="L93" s="311">
        <v>0</v>
      </c>
      <c r="M93" s="311">
        <v>0</v>
      </c>
      <c r="N93" s="311">
        <v>0</v>
      </c>
      <c r="O93" s="311">
        <v>0</v>
      </c>
      <c r="P93" s="311">
        <v>0</v>
      </c>
      <c r="Q93" s="320">
        <v>0</v>
      </c>
    </row>
    <row r="94" spans="1:17" ht="14.25" customHeight="1">
      <c r="A94" s="305"/>
      <c r="B94" s="247" t="s">
        <v>437</v>
      </c>
      <c r="C94" s="311">
        <v>50</v>
      </c>
      <c r="D94" s="311">
        <v>50</v>
      </c>
      <c r="E94" s="311">
        <v>50</v>
      </c>
      <c r="F94" s="311">
        <v>50</v>
      </c>
      <c r="G94" s="311">
        <v>50</v>
      </c>
      <c r="H94" s="311">
        <v>50</v>
      </c>
      <c r="I94" s="311">
        <v>50</v>
      </c>
      <c r="J94" s="311">
        <v>50</v>
      </c>
      <c r="K94" s="311">
        <v>50</v>
      </c>
      <c r="L94" s="311">
        <v>50</v>
      </c>
      <c r="M94" s="311">
        <v>50</v>
      </c>
      <c r="N94" s="311">
        <v>50</v>
      </c>
      <c r="O94" s="311">
        <v>50</v>
      </c>
      <c r="P94" s="311">
        <v>600</v>
      </c>
      <c r="Q94" s="320">
        <v>4.8408303124467938E-4</v>
      </c>
    </row>
    <row r="95" spans="1:17" ht="14.25" customHeight="1">
      <c r="A95" s="305"/>
      <c r="B95" s="247" t="s">
        <v>438</v>
      </c>
      <c r="C95" s="311">
        <v>2500</v>
      </c>
      <c r="D95" s="311">
        <v>2500</v>
      </c>
      <c r="E95" s="311">
        <v>2500</v>
      </c>
      <c r="F95" s="311">
        <v>2500</v>
      </c>
      <c r="G95" s="311">
        <v>2500</v>
      </c>
      <c r="H95" s="311">
        <v>2500</v>
      </c>
      <c r="I95" s="311">
        <v>2500</v>
      </c>
      <c r="J95" s="311">
        <v>2500</v>
      </c>
      <c r="K95" s="311">
        <v>2500</v>
      </c>
      <c r="L95" s="311">
        <v>2500</v>
      </c>
      <c r="M95" s="311">
        <v>2500</v>
      </c>
      <c r="N95" s="311">
        <v>2500</v>
      </c>
      <c r="O95" s="311">
        <v>2500</v>
      </c>
      <c r="P95" s="311">
        <v>30000</v>
      </c>
      <c r="Q95" s="320">
        <v>2.4204151562233968E-2</v>
      </c>
    </row>
    <row r="96" spans="1:17" ht="14.25" customHeight="1">
      <c r="A96" s="305"/>
      <c r="B96" s="247" t="s">
        <v>609</v>
      </c>
      <c r="C96" s="311">
        <v>0</v>
      </c>
      <c r="D96" s="311">
        <v>0</v>
      </c>
      <c r="E96" s="311">
        <v>0</v>
      </c>
      <c r="F96" s="311">
        <v>400</v>
      </c>
      <c r="G96" s="311">
        <v>0</v>
      </c>
      <c r="H96" s="311">
        <v>0</v>
      </c>
      <c r="I96" s="311">
        <v>0</v>
      </c>
      <c r="J96" s="311">
        <v>400</v>
      </c>
      <c r="K96" s="311">
        <v>0</v>
      </c>
      <c r="L96" s="311">
        <v>0</v>
      </c>
      <c r="M96" s="311">
        <v>400</v>
      </c>
      <c r="N96" s="311">
        <v>0</v>
      </c>
      <c r="O96" s="311">
        <v>0</v>
      </c>
      <c r="P96" s="311">
        <v>1200</v>
      </c>
      <c r="Q96" s="320">
        <v>9.6816606248935875E-4</v>
      </c>
    </row>
    <row r="97" spans="1:20" ht="14.25" customHeight="1">
      <c r="A97" s="305"/>
      <c r="B97" s="247" t="s">
        <v>419</v>
      </c>
      <c r="C97" s="311">
        <v>150</v>
      </c>
      <c r="D97" s="311">
        <v>150</v>
      </c>
      <c r="E97" s="311">
        <v>150</v>
      </c>
      <c r="F97" s="311">
        <v>150</v>
      </c>
      <c r="G97" s="311">
        <v>150</v>
      </c>
      <c r="H97" s="311">
        <v>150</v>
      </c>
      <c r="I97" s="311">
        <v>150</v>
      </c>
      <c r="J97" s="311">
        <v>150</v>
      </c>
      <c r="K97" s="311">
        <v>150</v>
      </c>
      <c r="L97" s="311">
        <v>150</v>
      </c>
      <c r="M97" s="311">
        <v>150</v>
      </c>
      <c r="N97" s="311">
        <v>150</v>
      </c>
      <c r="O97" s="311">
        <v>150</v>
      </c>
      <c r="P97" s="311">
        <v>1800</v>
      </c>
      <c r="Q97" s="320">
        <v>1.452249093734038E-3</v>
      </c>
    </row>
    <row r="98" spans="1:20" ht="14.25" customHeight="1">
      <c r="A98" s="305"/>
      <c r="B98" s="247" t="s">
        <v>439</v>
      </c>
      <c r="C98" s="311">
        <v>161</v>
      </c>
      <c r="D98" s="311">
        <v>161</v>
      </c>
      <c r="E98" s="311">
        <v>161</v>
      </c>
      <c r="F98" s="311">
        <v>161</v>
      </c>
      <c r="G98" s="311">
        <v>161</v>
      </c>
      <c r="H98" s="311">
        <v>161</v>
      </c>
      <c r="I98" s="311">
        <v>161</v>
      </c>
      <c r="J98" s="311">
        <v>161</v>
      </c>
      <c r="K98" s="311">
        <v>161</v>
      </c>
      <c r="L98" s="311">
        <v>161</v>
      </c>
      <c r="M98" s="311">
        <v>161</v>
      </c>
      <c r="N98" s="311">
        <v>161</v>
      </c>
      <c r="O98" s="311">
        <v>161</v>
      </c>
      <c r="P98" s="311">
        <v>1932</v>
      </c>
      <c r="Q98" s="320">
        <v>1.5587473606078674E-3</v>
      </c>
    </row>
    <row r="99" spans="1:20" ht="14.25" customHeight="1">
      <c r="A99" s="305"/>
      <c r="B99" s="247" t="s">
        <v>441</v>
      </c>
      <c r="C99" s="311">
        <v>1500</v>
      </c>
      <c r="D99" s="311">
        <v>1500</v>
      </c>
      <c r="E99" s="311">
        <v>1500</v>
      </c>
      <c r="F99" s="311">
        <v>1500</v>
      </c>
      <c r="G99" s="311">
        <v>1500</v>
      </c>
      <c r="H99" s="311">
        <v>1500</v>
      </c>
      <c r="I99" s="311">
        <v>1500</v>
      </c>
      <c r="J99" s="311">
        <v>1500</v>
      </c>
      <c r="K99" s="311">
        <v>1500</v>
      </c>
      <c r="L99" s="311">
        <v>1500</v>
      </c>
      <c r="M99" s="311">
        <v>1500</v>
      </c>
      <c r="N99" s="311">
        <v>1500</v>
      </c>
      <c r="O99" s="311">
        <v>1500</v>
      </c>
      <c r="P99" s="311">
        <v>18000</v>
      </c>
      <c r="Q99" s="320">
        <v>1.4522490937340381E-2</v>
      </c>
    </row>
    <row r="100" spans="1:20" ht="14.25" customHeight="1">
      <c r="A100" s="305"/>
      <c r="B100" s="247" t="s">
        <v>610</v>
      </c>
      <c r="C100" s="311">
        <v>1040.3614</v>
      </c>
      <c r="D100" s="311">
        <v>1796.7501499999998</v>
      </c>
      <c r="E100" s="311">
        <v>1205.9995999999999</v>
      </c>
      <c r="F100" s="311">
        <v>1192.1779999999999</v>
      </c>
      <c r="G100" s="311">
        <v>782.45959999999991</v>
      </c>
      <c r="H100" s="311">
        <v>1040.3614</v>
      </c>
      <c r="I100" s="311">
        <v>916.08789999999999</v>
      </c>
      <c r="J100" s="311">
        <v>939.11090000000002</v>
      </c>
      <c r="K100" s="311">
        <v>1025.6466999999998</v>
      </c>
      <c r="L100" s="311">
        <v>1032.8174999999999</v>
      </c>
      <c r="M100" s="311">
        <v>1207.8429999999998</v>
      </c>
      <c r="N100" s="311">
        <v>843.97559999999987</v>
      </c>
      <c r="O100" s="311">
        <v>1157.0650000000001</v>
      </c>
      <c r="P100" s="311">
        <v>13140.295349999997</v>
      </c>
      <c r="Q100" s="320">
        <v>1.0601656674130605E-2</v>
      </c>
    </row>
    <row r="101" spans="1:20" ht="14.25" customHeight="1">
      <c r="A101" s="305"/>
      <c r="B101" s="247" t="s">
        <v>611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20">
        <v>0</v>
      </c>
    </row>
    <row r="102" spans="1:20" ht="14.25" customHeight="1">
      <c r="A102" s="305"/>
      <c r="B102" s="247" t="s">
        <v>612</v>
      </c>
      <c r="C102" s="311">
        <v>50</v>
      </c>
      <c r="D102" s="311">
        <v>50</v>
      </c>
      <c r="E102" s="311">
        <v>50</v>
      </c>
      <c r="F102" s="311">
        <v>50</v>
      </c>
      <c r="G102" s="311">
        <v>50</v>
      </c>
      <c r="H102" s="311">
        <v>50</v>
      </c>
      <c r="I102" s="311">
        <v>50</v>
      </c>
      <c r="J102" s="311">
        <v>50</v>
      </c>
      <c r="K102" s="311">
        <v>50</v>
      </c>
      <c r="L102" s="311">
        <v>50</v>
      </c>
      <c r="M102" s="311">
        <v>50</v>
      </c>
      <c r="N102" s="311">
        <v>50</v>
      </c>
      <c r="O102" s="311">
        <v>50</v>
      </c>
      <c r="P102" s="311">
        <v>600</v>
      </c>
      <c r="Q102" s="320">
        <v>4.8408303124467938E-4</v>
      </c>
    </row>
    <row r="103" spans="1:20" ht="14.25" customHeight="1">
      <c r="A103" s="305"/>
      <c r="B103" s="247" t="s">
        <v>613</v>
      </c>
      <c r="C103" s="311">
        <v>100</v>
      </c>
      <c r="D103" s="311">
        <v>100</v>
      </c>
      <c r="E103" s="311">
        <v>100</v>
      </c>
      <c r="F103" s="311">
        <v>100</v>
      </c>
      <c r="G103" s="311">
        <v>100</v>
      </c>
      <c r="H103" s="311">
        <v>100</v>
      </c>
      <c r="I103" s="311">
        <v>100</v>
      </c>
      <c r="J103" s="311">
        <v>100</v>
      </c>
      <c r="K103" s="311">
        <v>100</v>
      </c>
      <c r="L103" s="311">
        <v>100</v>
      </c>
      <c r="M103" s="311">
        <v>100</v>
      </c>
      <c r="N103" s="311">
        <v>100</v>
      </c>
      <c r="O103" s="311">
        <v>100</v>
      </c>
      <c r="P103" s="311">
        <v>1200</v>
      </c>
      <c r="Q103" s="320">
        <v>9.6816606248935875E-4</v>
      </c>
    </row>
    <row r="104" spans="1:20" ht="14.25" customHeight="1">
      <c r="A104" s="305"/>
      <c r="B104" s="247" t="s">
        <v>614</v>
      </c>
      <c r="C104" s="311">
        <v>0</v>
      </c>
      <c r="D104" s="311">
        <v>0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0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0</v>
      </c>
      <c r="Q104" s="320">
        <v>0</v>
      </c>
    </row>
    <row r="105" spans="1:20" ht="14.25" customHeight="1">
      <c r="A105" s="305"/>
      <c r="B105" s="247" t="s">
        <v>449</v>
      </c>
      <c r="C105" s="311">
        <v>91.666666666666671</v>
      </c>
      <c r="D105" s="311">
        <v>91.666666666666671</v>
      </c>
      <c r="E105" s="311">
        <v>91.666666666666671</v>
      </c>
      <c r="F105" s="311">
        <v>91.666666666666671</v>
      </c>
      <c r="G105" s="311">
        <v>91.666666666666671</v>
      </c>
      <c r="H105" s="311">
        <v>91.666666666666671</v>
      </c>
      <c r="I105" s="311">
        <v>91.666666666666671</v>
      </c>
      <c r="J105" s="311">
        <v>91.666666666666671</v>
      </c>
      <c r="K105" s="311">
        <v>91.666666666666671</v>
      </c>
      <c r="L105" s="311">
        <v>91.666666666666671</v>
      </c>
      <c r="M105" s="311">
        <v>91.666666666666671</v>
      </c>
      <c r="N105" s="311">
        <v>91.666666666666671</v>
      </c>
      <c r="O105" s="311">
        <v>91.666666666666671</v>
      </c>
      <c r="P105" s="311">
        <v>1099.9999999999998</v>
      </c>
      <c r="Q105" s="320">
        <v>8.8748555728191195E-4</v>
      </c>
    </row>
    <row r="106" spans="1:20" ht="14.25" customHeight="1">
      <c r="A106" s="305"/>
      <c r="B106" s="247" t="s">
        <v>452</v>
      </c>
      <c r="C106" s="311">
        <v>0</v>
      </c>
      <c r="D106" s="311">
        <v>0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0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0</v>
      </c>
      <c r="Q106" s="320">
        <v>0</v>
      </c>
    </row>
    <row r="107" spans="1:20" ht="14.25" customHeight="1">
      <c r="A107" s="305"/>
      <c r="B107" s="247" t="s">
        <v>453</v>
      </c>
      <c r="C107" s="311">
        <v>300</v>
      </c>
      <c r="D107" s="311">
        <v>300</v>
      </c>
      <c r="E107" s="311">
        <v>300</v>
      </c>
      <c r="F107" s="311">
        <v>300</v>
      </c>
      <c r="G107" s="311">
        <v>300</v>
      </c>
      <c r="H107" s="311">
        <v>300</v>
      </c>
      <c r="I107" s="311">
        <v>300</v>
      </c>
      <c r="J107" s="311">
        <v>300</v>
      </c>
      <c r="K107" s="311">
        <v>300</v>
      </c>
      <c r="L107" s="311">
        <v>300</v>
      </c>
      <c r="M107" s="311">
        <v>300</v>
      </c>
      <c r="N107" s="311">
        <v>300</v>
      </c>
      <c r="O107" s="311">
        <v>300</v>
      </c>
      <c r="P107" s="311">
        <v>3600</v>
      </c>
      <c r="Q107" s="320">
        <v>2.9044981874680759E-3</v>
      </c>
    </row>
    <row r="108" spans="1:20" ht="14.25" customHeight="1">
      <c r="A108" s="305"/>
      <c r="B108" s="247" t="s">
        <v>615</v>
      </c>
      <c r="C108" s="311">
        <v>100</v>
      </c>
      <c r="D108" s="311">
        <v>100</v>
      </c>
      <c r="E108" s="311">
        <v>100</v>
      </c>
      <c r="F108" s="311">
        <v>100</v>
      </c>
      <c r="G108" s="311">
        <v>100</v>
      </c>
      <c r="H108" s="311">
        <v>100</v>
      </c>
      <c r="I108" s="311">
        <v>100</v>
      </c>
      <c r="J108" s="311">
        <v>100</v>
      </c>
      <c r="K108" s="311">
        <v>100</v>
      </c>
      <c r="L108" s="311">
        <v>100</v>
      </c>
      <c r="M108" s="311">
        <v>100</v>
      </c>
      <c r="N108" s="311">
        <v>100</v>
      </c>
      <c r="O108" s="311">
        <v>100</v>
      </c>
      <c r="P108" s="311">
        <v>1200</v>
      </c>
      <c r="Q108" s="320">
        <v>9.6816606248935875E-4</v>
      </c>
    </row>
    <row r="109" spans="1:20" ht="14.25" customHeight="1">
      <c r="A109" s="305"/>
      <c r="B109" s="326" t="s">
        <v>454</v>
      </c>
      <c r="C109" s="331">
        <v>8241.9174000000003</v>
      </c>
      <c r="D109" s="331">
        <v>25161.981150000003</v>
      </c>
      <c r="E109" s="331">
        <v>8662.383600000001</v>
      </c>
      <c r="F109" s="331">
        <v>9027.2979999999989</v>
      </c>
      <c r="G109" s="331">
        <v>7587.2436000000007</v>
      </c>
      <c r="H109" s="331">
        <v>8241.9174000000003</v>
      </c>
      <c r="I109" s="331">
        <v>7926.4538999999995</v>
      </c>
      <c r="J109" s="331">
        <v>8384.8968999999997</v>
      </c>
      <c r="K109" s="331">
        <v>8204.564699999999</v>
      </c>
      <c r="L109" s="331">
        <v>8222.7674999999999</v>
      </c>
      <c r="M109" s="331">
        <v>9142.0630000000001</v>
      </c>
      <c r="N109" s="331">
        <v>7818.3995999999997</v>
      </c>
      <c r="O109" s="331">
        <v>8738.1649999999991</v>
      </c>
      <c r="P109" s="331">
        <v>117118.13434999999</v>
      </c>
      <c r="Q109" s="323">
        <v>9.4491502483115997E-2</v>
      </c>
    </row>
    <row r="110" spans="1:20" ht="14.25" customHeight="1">
      <c r="A110" s="305"/>
      <c r="B110" s="247"/>
      <c r="C110" s="320">
        <v>0.10298817910776005</v>
      </c>
      <c r="D110" s="320">
        <v>0.18205411306073918</v>
      </c>
      <c r="E110" s="320">
        <v>9.3375641915635813E-2</v>
      </c>
      <c r="F110" s="320">
        <v>9.8437375962314347E-2</v>
      </c>
      <c r="G110" s="320">
        <v>0.12605656164228801</v>
      </c>
      <c r="H110" s="320">
        <v>0.10298817910776005</v>
      </c>
      <c r="I110" s="320">
        <v>0.11248254747170003</v>
      </c>
      <c r="J110" s="320">
        <v>0.11607112610448882</v>
      </c>
      <c r="K110" s="320">
        <v>0.10399228223519853</v>
      </c>
      <c r="L110" s="320">
        <v>0.10349938638723685</v>
      </c>
      <c r="M110" s="320">
        <v>9.8395916522263246E-2</v>
      </c>
      <c r="N110" s="320">
        <v>0.12042906785456831</v>
      </c>
      <c r="O110" s="320">
        <v>9.8176113701477441E-2</v>
      </c>
      <c r="P110" s="320">
        <v>0.11586769596849282</v>
      </c>
    </row>
    <row r="111" spans="1:20" ht="6.75" customHeight="1">
      <c r="A111" s="305"/>
      <c r="B111" s="247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T111" s="320"/>
    </row>
    <row r="112" spans="1:20" ht="14.25" customHeight="1">
      <c r="A112" s="305" t="s">
        <v>455</v>
      </c>
      <c r="B112" s="305"/>
      <c r="C112" s="507">
        <v>3926.7641324234119</v>
      </c>
      <c r="D112" s="507">
        <v>30265.203709733123</v>
      </c>
      <c r="E112" s="507">
        <v>18123.506746340325</v>
      </c>
      <c r="F112" s="507">
        <v>11816.668833117783</v>
      </c>
      <c r="G112" s="507">
        <v>-5102.3135910626506</v>
      </c>
      <c r="H112" s="507">
        <v>3926.7641324234119</v>
      </c>
      <c r="I112" s="507">
        <v>-617.77270083117673</v>
      </c>
      <c r="J112" s="507">
        <v>-642.85283053613966</v>
      </c>
      <c r="K112" s="507">
        <v>4161.9829443913077</v>
      </c>
      <c r="L112" s="507">
        <v>6742.0796360238182</v>
      </c>
      <c r="M112" s="507">
        <v>15888.701558281655</v>
      </c>
      <c r="N112" s="507">
        <v>5916.4806583282307</v>
      </c>
      <c r="O112" s="507">
        <v>17833.939820918902</v>
      </c>
      <c r="P112" s="507">
        <v>108312.38891712874</v>
      </c>
      <c r="Q112" s="320">
        <v>8.7386982580593825E-2</v>
      </c>
    </row>
    <row r="113" spans="1:17" ht="14.25" customHeight="1">
      <c r="A113" s="305" t="s">
        <v>456</v>
      </c>
      <c r="B113" s="305"/>
      <c r="C113" s="320">
        <v>4.061985181939054E-2</v>
      </c>
      <c r="D113" s="320">
        <v>0.18982819807388945</v>
      </c>
      <c r="E113" s="320">
        <v>0.15678028973429953</v>
      </c>
      <c r="F113" s="320">
        <v>0.10350840733191333</v>
      </c>
      <c r="G113" s="320">
        <v>-6.5350685564465494E-2</v>
      </c>
      <c r="H113" s="320">
        <v>4.061985181939054E-2</v>
      </c>
      <c r="I113" s="320">
        <v>-7.1255079176585304E-3</v>
      </c>
      <c r="J113" s="320">
        <v>-7.1854765881598226E-3</v>
      </c>
      <c r="K113" s="320">
        <v>4.3203676213915208E-2</v>
      </c>
      <c r="L113" s="320">
        <v>6.9111753636461479E-2</v>
      </c>
      <c r="M113" s="320">
        <v>0.13925886805525842</v>
      </c>
      <c r="N113" s="320">
        <v>7.0511688523930194E-2</v>
      </c>
      <c r="O113" s="320">
        <v>0.16595670464854267</v>
      </c>
      <c r="P113" s="320">
        <v>8.7386982580593825E-2</v>
      </c>
    </row>
    <row r="114" spans="1:17" ht="14.25" customHeight="1">
      <c r="A114" s="305"/>
      <c r="B114" s="305"/>
    </row>
    <row r="115" spans="1:17" ht="14.25" customHeight="1">
      <c r="A115" s="305" t="s">
        <v>616</v>
      </c>
      <c r="B115" s="305"/>
    </row>
    <row r="116" spans="1:17" ht="14.25" customHeight="1">
      <c r="A116" s="305"/>
      <c r="B116" s="247" t="s">
        <v>567</v>
      </c>
    </row>
    <row r="117" spans="1:17" ht="14.25" customHeight="1">
      <c r="A117" s="305"/>
      <c r="B117" s="326" t="s">
        <v>617</v>
      </c>
      <c r="C117" s="319">
        <v>2213.6363636363635</v>
      </c>
      <c r="D117" s="319">
        <v>2172.7272727272725</v>
      </c>
      <c r="E117" s="319">
        <v>2227.2727272727275</v>
      </c>
      <c r="F117" s="319">
        <v>2563.6363636363635</v>
      </c>
      <c r="G117" s="319">
        <v>1954.5454545454545</v>
      </c>
      <c r="H117" s="319">
        <v>2213.6363636363635</v>
      </c>
      <c r="I117" s="319">
        <v>2136.3636363636365</v>
      </c>
      <c r="J117" s="319">
        <v>1977.2727272727273</v>
      </c>
      <c r="K117" s="319">
        <v>2177.2727272727275</v>
      </c>
      <c r="L117" s="319">
        <v>1963.6363636363637</v>
      </c>
      <c r="M117" s="319">
        <v>2077.2727272727275</v>
      </c>
      <c r="N117" s="319">
        <v>1727.2727272727273</v>
      </c>
      <c r="O117" s="319">
        <v>1781.8181818181818</v>
      </c>
      <c r="P117" s="319">
        <v>24972.727272727272</v>
      </c>
      <c r="Q117" s="320">
        <v>1.4832933756668609</v>
      </c>
    </row>
    <row r="118" spans="1:17" ht="14.25" customHeight="1">
      <c r="A118" s="305"/>
      <c r="B118" s="326" t="s">
        <v>618</v>
      </c>
      <c r="C118" s="319">
        <v>487</v>
      </c>
      <c r="D118" s="319">
        <v>478</v>
      </c>
      <c r="E118" s="319">
        <v>490</v>
      </c>
      <c r="F118" s="319">
        <v>564</v>
      </c>
      <c r="G118" s="319">
        <v>430</v>
      </c>
      <c r="H118" s="319">
        <v>487</v>
      </c>
      <c r="I118" s="319">
        <v>470</v>
      </c>
      <c r="J118" s="319">
        <v>435</v>
      </c>
      <c r="K118" s="319">
        <v>479</v>
      </c>
      <c r="L118" s="319">
        <v>432</v>
      </c>
      <c r="M118" s="319">
        <v>457</v>
      </c>
      <c r="N118" s="319">
        <v>380</v>
      </c>
      <c r="O118" s="319">
        <v>392</v>
      </c>
      <c r="P118" s="319">
        <v>5494</v>
      </c>
      <c r="Q118" s="320">
        <v>0.32632454264670946</v>
      </c>
    </row>
    <row r="119" spans="1:17" ht="14.25" customHeight="1">
      <c r="A119" s="305"/>
      <c r="B119" s="326" t="s">
        <v>619</v>
      </c>
      <c r="C119" s="319">
        <v>0</v>
      </c>
      <c r="D119" s="319">
        <v>0</v>
      </c>
      <c r="E119" s="319">
        <v>0</v>
      </c>
      <c r="F119" s="319">
        <v>0</v>
      </c>
      <c r="G119" s="319">
        <v>0</v>
      </c>
      <c r="H119" s="319">
        <v>0</v>
      </c>
      <c r="I119" s="319">
        <v>0</v>
      </c>
      <c r="J119" s="319">
        <v>0</v>
      </c>
      <c r="K119" s="319">
        <v>0</v>
      </c>
      <c r="L119" s="319">
        <v>0</v>
      </c>
      <c r="M119" s="319">
        <v>0</v>
      </c>
      <c r="N119" s="319">
        <v>0</v>
      </c>
      <c r="O119" s="319">
        <v>0</v>
      </c>
      <c r="P119" s="319">
        <v>0</v>
      </c>
      <c r="Q119" s="320">
        <v>0</v>
      </c>
    </row>
    <row r="120" spans="1:17" ht="14.25" customHeight="1">
      <c r="A120" s="305"/>
      <c r="B120" s="326" t="s">
        <v>620</v>
      </c>
      <c r="C120" s="319">
        <v>400</v>
      </c>
      <c r="D120" s="319">
        <v>475</v>
      </c>
      <c r="E120" s="319">
        <v>500</v>
      </c>
      <c r="F120" s="319">
        <v>500</v>
      </c>
      <c r="G120" s="319">
        <v>400</v>
      </c>
      <c r="H120" s="319">
        <v>400</v>
      </c>
      <c r="I120" s="319">
        <v>350</v>
      </c>
      <c r="J120" s="319">
        <v>350</v>
      </c>
      <c r="K120" s="319">
        <v>350</v>
      </c>
      <c r="L120" s="319">
        <v>350</v>
      </c>
      <c r="M120" s="319">
        <v>400</v>
      </c>
      <c r="N120" s="319">
        <v>400</v>
      </c>
      <c r="O120" s="319">
        <v>0</v>
      </c>
      <c r="P120" s="319">
        <v>4475</v>
      </c>
      <c r="Q120" s="320">
        <v>0.26579947731052506</v>
      </c>
    </row>
    <row r="121" spans="1:17" ht="14.25" customHeight="1">
      <c r="A121" s="305"/>
      <c r="B121" s="326" t="s">
        <v>621</v>
      </c>
      <c r="C121" s="333">
        <v>608</v>
      </c>
      <c r="D121" s="333">
        <v>598</v>
      </c>
      <c r="E121" s="319">
        <v>612</v>
      </c>
      <c r="F121" s="319">
        <v>705</v>
      </c>
      <c r="G121" s="319">
        <v>537</v>
      </c>
      <c r="H121" s="319">
        <v>608</v>
      </c>
      <c r="I121" s="333">
        <v>588</v>
      </c>
      <c r="J121" s="319">
        <v>543</v>
      </c>
      <c r="K121" s="319">
        <v>599</v>
      </c>
      <c r="L121" s="319">
        <v>540</v>
      </c>
      <c r="M121" s="319">
        <v>571</v>
      </c>
      <c r="N121" s="319">
        <v>476</v>
      </c>
      <c r="O121" s="319">
        <v>490</v>
      </c>
      <c r="P121" s="319">
        <v>6867</v>
      </c>
      <c r="Q121" s="320">
        <v>0.40787598004276548</v>
      </c>
    </row>
    <row r="122" spans="1:17" ht="14.25" customHeight="1">
      <c r="A122" s="305"/>
      <c r="B122" s="247" t="s">
        <v>622</v>
      </c>
      <c r="C122" s="322">
        <v>1495</v>
      </c>
      <c r="D122" s="322">
        <v>1551</v>
      </c>
      <c r="E122" s="322">
        <v>1602</v>
      </c>
      <c r="F122" s="322">
        <v>1769</v>
      </c>
      <c r="G122" s="322">
        <v>1367</v>
      </c>
      <c r="H122" s="322">
        <v>1495</v>
      </c>
      <c r="I122" s="322">
        <v>1408</v>
      </c>
      <c r="J122" s="322">
        <v>1328</v>
      </c>
      <c r="K122" s="322">
        <v>1428</v>
      </c>
      <c r="L122" s="322">
        <v>1322</v>
      </c>
      <c r="M122" s="322">
        <v>1428</v>
      </c>
      <c r="N122" s="322">
        <v>1256</v>
      </c>
      <c r="O122" s="322">
        <v>882</v>
      </c>
      <c r="P122" s="322">
        <v>16836</v>
      </c>
      <c r="Q122" s="323">
        <v>1</v>
      </c>
    </row>
    <row r="123" spans="1:17" ht="14.25" customHeight="1">
      <c r="A123" s="305"/>
      <c r="B123" s="247"/>
    </row>
    <row r="124" spans="1:17" ht="14.25" customHeight="1">
      <c r="A124" s="305"/>
      <c r="B124" s="247" t="s">
        <v>568</v>
      </c>
    </row>
    <row r="125" spans="1:17" ht="14.25" customHeight="1">
      <c r="A125" s="305"/>
      <c r="B125" s="326" t="s">
        <v>617</v>
      </c>
      <c r="C125" s="319">
        <v>0</v>
      </c>
      <c r="D125" s="319">
        <v>0</v>
      </c>
      <c r="E125" s="319">
        <v>0</v>
      </c>
      <c r="F125" s="319">
        <v>0</v>
      </c>
      <c r="G125" s="319">
        <v>0</v>
      </c>
      <c r="H125" s="319">
        <v>0</v>
      </c>
      <c r="I125" s="319">
        <v>0</v>
      </c>
      <c r="J125" s="319">
        <v>0</v>
      </c>
      <c r="K125" s="319">
        <v>0</v>
      </c>
      <c r="L125" s="319">
        <v>0</v>
      </c>
      <c r="M125" s="319">
        <v>0</v>
      </c>
      <c r="N125" s="319">
        <v>0</v>
      </c>
      <c r="O125" s="319">
        <v>0</v>
      </c>
      <c r="P125" s="319">
        <v>0</v>
      </c>
      <c r="Q125" s="320">
        <v>0</v>
      </c>
    </row>
    <row r="126" spans="1:17" ht="14.25" customHeight="1">
      <c r="A126" s="305"/>
      <c r="B126" s="326" t="s">
        <v>618</v>
      </c>
      <c r="C126" s="319">
        <v>1278</v>
      </c>
      <c r="D126" s="319">
        <v>1255</v>
      </c>
      <c r="E126" s="319">
        <v>1285</v>
      </c>
      <c r="F126" s="319">
        <v>1480</v>
      </c>
      <c r="G126" s="319">
        <v>1128</v>
      </c>
      <c r="H126" s="319">
        <v>1278</v>
      </c>
      <c r="I126" s="319">
        <v>1234</v>
      </c>
      <c r="J126" s="319">
        <v>1141</v>
      </c>
      <c r="K126" s="319">
        <v>1259</v>
      </c>
      <c r="L126" s="319">
        <v>1135</v>
      </c>
      <c r="M126" s="319">
        <v>1200</v>
      </c>
      <c r="N126" s="319">
        <v>999</v>
      </c>
      <c r="O126" s="319">
        <v>1028</v>
      </c>
      <c r="P126" s="319">
        <v>14422</v>
      </c>
      <c r="Q126" s="320">
        <v>0.95453041233701763</v>
      </c>
    </row>
    <row r="127" spans="1:17" ht="14.25" customHeight="1">
      <c r="A127" s="305"/>
      <c r="B127" s="326" t="s">
        <v>619</v>
      </c>
      <c r="C127" s="319">
        <v>0</v>
      </c>
      <c r="D127" s="319">
        <v>0</v>
      </c>
      <c r="E127" s="319">
        <v>0</v>
      </c>
      <c r="F127" s="319">
        <v>0</v>
      </c>
      <c r="G127" s="319">
        <v>0</v>
      </c>
      <c r="H127" s="319">
        <v>0</v>
      </c>
      <c r="I127" s="319">
        <v>0</v>
      </c>
      <c r="J127" s="319">
        <v>0</v>
      </c>
      <c r="K127" s="319">
        <v>0</v>
      </c>
      <c r="L127" s="319">
        <v>0</v>
      </c>
      <c r="M127" s="319">
        <v>0</v>
      </c>
      <c r="N127" s="319">
        <v>0</v>
      </c>
      <c r="O127" s="319">
        <v>0</v>
      </c>
      <c r="P127" s="319">
        <v>0</v>
      </c>
      <c r="Q127" s="320">
        <v>0</v>
      </c>
    </row>
    <row r="128" spans="1:17" ht="14.25" customHeight="1">
      <c r="A128" s="305"/>
      <c r="B128" s="326" t="s">
        <v>620</v>
      </c>
      <c r="C128" s="319">
        <v>0</v>
      </c>
      <c r="D128" s="319">
        <v>0</v>
      </c>
      <c r="E128" s="319">
        <v>0</v>
      </c>
      <c r="F128" s="319">
        <v>0</v>
      </c>
      <c r="G128" s="319">
        <v>0</v>
      </c>
      <c r="H128" s="319">
        <v>0</v>
      </c>
      <c r="I128" s="319">
        <v>0</v>
      </c>
      <c r="J128" s="319">
        <v>0</v>
      </c>
      <c r="K128" s="319">
        <v>0</v>
      </c>
      <c r="L128" s="319">
        <v>0</v>
      </c>
      <c r="M128" s="319">
        <v>0</v>
      </c>
      <c r="N128" s="319">
        <v>0</v>
      </c>
      <c r="O128" s="319">
        <v>0</v>
      </c>
      <c r="P128" s="319">
        <v>0</v>
      </c>
      <c r="Q128" s="320">
        <v>0</v>
      </c>
    </row>
    <row r="129" spans="1:17" ht="14.25" customHeight="1">
      <c r="A129" s="305"/>
      <c r="B129" s="326" t="s">
        <v>621</v>
      </c>
      <c r="C129" s="319">
        <v>61</v>
      </c>
      <c r="D129" s="319">
        <v>60</v>
      </c>
      <c r="E129" s="319">
        <v>61</v>
      </c>
      <c r="F129" s="319">
        <v>70</v>
      </c>
      <c r="G129" s="319">
        <v>54</v>
      </c>
      <c r="H129" s="319">
        <v>61</v>
      </c>
      <c r="I129" s="319">
        <v>59</v>
      </c>
      <c r="J129" s="319">
        <v>54</v>
      </c>
      <c r="K129" s="319">
        <v>60</v>
      </c>
      <c r="L129" s="319">
        <v>54</v>
      </c>
      <c r="M129" s="319">
        <v>57</v>
      </c>
      <c r="N129" s="319">
        <v>48</v>
      </c>
      <c r="O129" s="319">
        <v>49</v>
      </c>
      <c r="P129" s="319">
        <v>687</v>
      </c>
      <c r="Q129" s="320">
        <v>4.5469587662982328E-2</v>
      </c>
    </row>
    <row r="130" spans="1:17" ht="14.25" customHeight="1">
      <c r="A130" s="305"/>
      <c r="B130" s="247" t="s">
        <v>623</v>
      </c>
      <c r="C130" s="322">
        <v>1339</v>
      </c>
      <c r="D130" s="322">
        <v>1315</v>
      </c>
      <c r="E130" s="322">
        <v>1346</v>
      </c>
      <c r="F130" s="322">
        <v>1550</v>
      </c>
      <c r="G130" s="322">
        <v>1182</v>
      </c>
      <c r="H130" s="322">
        <v>1339</v>
      </c>
      <c r="I130" s="322">
        <v>1293</v>
      </c>
      <c r="J130" s="322">
        <v>1195</v>
      </c>
      <c r="K130" s="322">
        <v>1319</v>
      </c>
      <c r="L130" s="322">
        <v>1189</v>
      </c>
      <c r="M130" s="322">
        <v>1257</v>
      </c>
      <c r="N130" s="322">
        <v>1047</v>
      </c>
      <c r="O130" s="322">
        <v>1077</v>
      </c>
      <c r="P130" s="322">
        <v>15109</v>
      </c>
      <c r="Q130" s="323">
        <v>1</v>
      </c>
    </row>
    <row r="131" spans="1:17" ht="14.25" customHeight="1">
      <c r="A131" s="305"/>
      <c r="B131" s="247"/>
    </row>
    <row r="132" spans="1:17" ht="14.25" customHeight="1">
      <c r="A132" s="305"/>
      <c r="B132" s="247" t="s">
        <v>569</v>
      </c>
    </row>
    <row r="133" spans="1:17" ht="14.25" customHeight="1">
      <c r="A133" s="305"/>
      <c r="B133" s="326" t="s">
        <v>617</v>
      </c>
      <c r="C133" s="319">
        <v>0</v>
      </c>
      <c r="D133" s="319">
        <v>0</v>
      </c>
      <c r="E133" s="319">
        <v>0</v>
      </c>
      <c r="F133" s="319">
        <v>0</v>
      </c>
      <c r="G133" s="319">
        <v>0</v>
      </c>
      <c r="H133" s="319">
        <v>0</v>
      </c>
      <c r="I133" s="319">
        <v>0</v>
      </c>
      <c r="J133" s="319">
        <v>0</v>
      </c>
      <c r="K133" s="319">
        <v>0</v>
      </c>
      <c r="L133" s="319">
        <v>0</v>
      </c>
      <c r="M133" s="319">
        <v>0</v>
      </c>
      <c r="N133" s="319">
        <v>0</v>
      </c>
      <c r="O133" s="319">
        <v>0</v>
      </c>
      <c r="P133" s="319">
        <v>0</v>
      </c>
      <c r="Q133" s="320">
        <v>0</v>
      </c>
    </row>
    <row r="134" spans="1:17" ht="14.25" customHeight="1">
      <c r="A134" s="305"/>
      <c r="B134" s="326" t="s">
        <v>618</v>
      </c>
      <c r="C134" s="319">
        <v>110</v>
      </c>
      <c r="D134" s="319">
        <v>108</v>
      </c>
      <c r="E134" s="319">
        <v>110</v>
      </c>
      <c r="F134" s="319">
        <v>127</v>
      </c>
      <c r="G134" s="319">
        <v>97</v>
      </c>
      <c r="H134" s="319">
        <v>110</v>
      </c>
      <c r="I134" s="319">
        <v>106</v>
      </c>
      <c r="J134" s="319">
        <v>98</v>
      </c>
      <c r="K134" s="319">
        <v>108</v>
      </c>
      <c r="L134" s="319">
        <v>97</v>
      </c>
      <c r="M134" s="319">
        <v>103</v>
      </c>
      <c r="N134" s="319">
        <v>86</v>
      </c>
      <c r="O134" s="319">
        <v>88</v>
      </c>
      <c r="P134" s="319">
        <v>1238</v>
      </c>
      <c r="Q134" s="320">
        <v>0.31605820781210109</v>
      </c>
    </row>
    <row r="135" spans="1:17" ht="14.25" customHeight="1">
      <c r="A135" s="305"/>
      <c r="B135" s="326" t="s">
        <v>620</v>
      </c>
      <c r="C135" s="319">
        <v>0</v>
      </c>
      <c r="D135" s="319">
        <v>0</v>
      </c>
      <c r="E135" s="319">
        <v>0</v>
      </c>
      <c r="F135" s="319">
        <v>0</v>
      </c>
      <c r="G135" s="319">
        <v>0</v>
      </c>
      <c r="H135" s="319">
        <v>0</v>
      </c>
      <c r="I135" s="319">
        <v>0</v>
      </c>
      <c r="J135" s="319">
        <v>0</v>
      </c>
      <c r="K135" s="319">
        <v>0</v>
      </c>
      <c r="L135" s="319">
        <v>0</v>
      </c>
      <c r="M135" s="319">
        <v>0</v>
      </c>
      <c r="N135" s="319">
        <v>0</v>
      </c>
      <c r="O135" s="319">
        <v>0</v>
      </c>
      <c r="P135" s="319">
        <v>0</v>
      </c>
      <c r="Q135" s="320">
        <v>0</v>
      </c>
    </row>
    <row r="136" spans="1:17" ht="14.25" customHeight="1">
      <c r="A136" s="305"/>
      <c r="B136" s="326" t="s">
        <v>621</v>
      </c>
      <c r="C136" s="319">
        <v>237</v>
      </c>
      <c r="D136" s="319">
        <v>233</v>
      </c>
      <c r="E136" s="319">
        <v>239</v>
      </c>
      <c r="F136" s="319">
        <v>275</v>
      </c>
      <c r="G136" s="319">
        <v>210</v>
      </c>
      <c r="H136" s="319">
        <v>237</v>
      </c>
      <c r="I136" s="319">
        <v>229</v>
      </c>
      <c r="J136" s="319">
        <v>212</v>
      </c>
      <c r="K136" s="319">
        <v>234</v>
      </c>
      <c r="L136" s="319">
        <v>211</v>
      </c>
      <c r="M136" s="319">
        <v>223</v>
      </c>
      <c r="N136" s="319">
        <v>185</v>
      </c>
      <c r="O136" s="319">
        <v>191</v>
      </c>
      <c r="P136" s="319">
        <v>2679</v>
      </c>
      <c r="Q136" s="320">
        <v>0.68394179218789886</v>
      </c>
    </row>
    <row r="137" spans="1:17" ht="14.25" customHeight="1">
      <c r="A137" s="305"/>
      <c r="B137" s="247" t="s">
        <v>624</v>
      </c>
      <c r="C137" s="322">
        <v>347</v>
      </c>
      <c r="D137" s="322">
        <v>341</v>
      </c>
      <c r="E137" s="322">
        <v>349</v>
      </c>
      <c r="F137" s="322">
        <v>402</v>
      </c>
      <c r="G137" s="322">
        <v>307</v>
      </c>
      <c r="H137" s="322">
        <v>347</v>
      </c>
      <c r="I137" s="322">
        <v>335</v>
      </c>
      <c r="J137" s="322">
        <v>310</v>
      </c>
      <c r="K137" s="322">
        <v>342</v>
      </c>
      <c r="L137" s="322">
        <v>308</v>
      </c>
      <c r="M137" s="322">
        <v>326</v>
      </c>
      <c r="N137" s="322">
        <v>271</v>
      </c>
      <c r="O137" s="322">
        <v>279</v>
      </c>
      <c r="P137" s="322">
        <v>3917</v>
      </c>
      <c r="Q137" s="323">
        <v>1</v>
      </c>
    </row>
    <row r="138" spans="1:17" ht="14.25" customHeight="1">
      <c r="A138" s="305"/>
      <c r="B138" s="247"/>
    </row>
    <row r="139" spans="1:17" ht="14.25" customHeight="1">
      <c r="A139" s="305"/>
      <c r="B139" s="247" t="s">
        <v>570</v>
      </c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</row>
    <row r="140" spans="1:17" ht="14.25" customHeight="1">
      <c r="A140" s="305"/>
      <c r="B140" s="326" t="s">
        <v>617</v>
      </c>
      <c r="C140" s="319">
        <v>0</v>
      </c>
      <c r="D140" s="319">
        <v>0</v>
      </c>
      <c r="E140" s="319">
        <v>0</v>
      </c>
      <c r="F140" s="319">
        <v>0</v>
      </c>
      <c r="G140" s="319">
        <v>0</v>
      </c>
      <c r="H140" s="319">
        <v>0</v>
      </c>
      <c r="I140" s="319">
        <v>0</v>
      </c>
      <c r="J140" s="319">
        <v>0</v>
      </c>
      <c r="K140" s="319">
        <v>0</v>
      </c>
      <c r="L140" s="319">
        <v>0</v>
      </c>
      <c r="M140" s="319">
        <v>0</v>
      </c>
      <c r="N140" s="319">
        <v>0</v>
      </c>
      <c r="O140" s="319">
        <v>0</v>
      </c>
      <c r="P140" s="319">
        <v>0</v>
      </c>
      <c r="Q140" s="320">
        <v>0</v>
      </c>
    </row>
    <row r="141" spans="1:17" ht="14.25" customHeight="1">
      <c r="A141" s="305"/>
      <c r="B141" s="326" t="s">
        <v>618</v>
      </c>
      <c r="C141" s="319">
        <v>225</v>
      </c>
      <c r="D141" s="319">
        <v>1100</v>
      </c>
      <c r="E141" s="319">
        <v>275</v>
      </c>
      <c r="F141" s="319">
        <v>250</v>
      </c>
      <c r="G141" s="319">
        <v>200</v>
      </c>
      <c r="H141" s="319">
        <v>225</v>
      </c>
      <c r="I141" s="319">
        <v>200</v>
      </c>
      <c r="J141" s="319">
        <v>100</v>
      </c>
      <c r="K141" s="319">
        <v>100</v>
      </c>
      <c r="L141" s="319">
        <v>450</v>
      </c>
      <c r="M141" s="319">
        <v>600</v>
      </c>
      <c r="N141" s="319">
        <v>200</v>
      </c>
      <c r="O141" s="319">
        <v>200</v>
      </c>
      <c r="P141" s="319">
        <v>3900</v>
      </c>
      <c r="Q141" s="320">
        <v>0.11147634700585965</v>
      </c>
    </row>
    <row r="142" spans="1:17" ht="14.25" customHeight="1">
      <c r="A142" s="305"/>
      <c r="B142" s="326" t="s">
        <v>620</v>
      </c>
      <c r="C142" s="319">
        <v>1050</v>
      </c>
      <c r="D142" s="319">
        <v>1000</v>
      </c>
      <c r="E142" s="319">
        <v>1200</v>
      </c>
      <c r="F142" s="319">
        <v>1150</v>
      </c>
      <c r="G142" s="319">
        <v>1100</v>
      </c>
      <c r="H142" s="319">
        <v>1050</v>
      </c>
      <c r="I142" s="319">
        <v>950</v>
      </c>
      <c r="J142" s="319">
        <v>585</v>
      </c>
      <c r="K142" s="319">
        <v>850</v>
      </c>
      <c r="L142" s="319">
        <v>1000</v>
      </c>
      <c r="M142" s="319">
        <v>700</v>
      </c>
      <c r="N142" s="319">
        <v>500</v>
      </c>
      <c r="O142" s="319">
        <v>1500</v>
      </c>
      <c r="P142" s="319">
        <v>11585</v>
      </c>
      <c r="Q142" s="320">
        <v>0.33114191796484205</v>
      </c>
    </row>
    <row r="143" spans="1:17" ht="14.25" customHeight="1">
      <c r="A143" s="305"/>
      <c r="B143" s="326" t="s">
        <v>621</v>
      </c>
      <c r="C143" s="319">
        <v>850</v>
      </c>
      <c r="D143" s="319">
        <v>1100</v>
      </c>
      <c r="E143" s="319">
        <v>1050</v>
      </c>
      <c r="F143" s="319">
        <v>975</v>
      </c>
      <c r="G143" s="319">
        <v>75</v>
      </c>
      <c r="H143" s="319">
        <v>850</v>
      </c>
      <c r="I143" s="319">
        <v>800</v>
      </c>
      <c r="J143" s="319">
        <v>1000</v>
      </c>
      <c r="K143" s="319">
        <v>1200</v>
      </c>
      <c r="L143" s="319">
        <v>650</v>
      </c>
      <c r="M143" s="319">
        <v>1500</v>
      </c>
      <c r="N143" s="319">
        <v>1000</v>
      </c>
      <c r="O143" s="319">
        <v>1500</v>
      </c>
      <c r="P143" s="319">
        <v>11700</v>
      </c>
      <c r="Q143" s="320">
        <v>0.33442904101757898</v>
      </c>
    </row>
    <row r="144" spans="1:17" ht="14.25" customHeight="1">
      <c r="A144" s="305"/>
      <c r="B144" s="326" t="s">
        <v>625</v>
      </c>
      <c r="C144" s="319">
        <v>450</v>
      </c>
      <c r="D144" s="319">
        <v>900</v>
      </c>
      <c r="E144" s="319">
        <v>675</v>
      </c>
      <c r="F144" s="319">
        <v>525</v>
      </c>
      <c r="G144" s="319">
        <v>450</v>
      </c>
      <c r="H144" s="319">
        <v>450</v>
      </c>
      <c r="I144" s="319">
        <v>150</v>
      </c>
      <c r="J144" s="319">
        <v>600</v>
      </c>
      <c r="K144" s="319">
        <v>300</v>
      </c>
      <c r="L144" s="319">
        <v>750</v>
      </c>
      <c r="M144" s="319">
        <v>450</v>
      </c>
      <c r="N144" s="319">
        <v>300</v>
      </c>
      <c r="O144" s="319">
        <v>300</v>
      </c>
      <c r="P144" s="319">
        <v>5850</v>
      </c>
      <c r="Q144" s="320">
        <v>0.16721452050878949</v>
      </c>
    </row>
    <row r="145" spans="1:17" ht="14.25" customHeight="1">
      <c r="A145" s="305"/>
      <c r="B145" s="326" t="s">
        <v>626</v>
      </c>
      <c r="C145" s="319">
        <v>150</v>
      </c>
      <c r="D145" s="319">
        <v>300</v>
      </c>
      <c r="E145" s="319">
        <v>225</v>
      </c>
      <c r="F145" s="319">
        <v>175</v>
      </c>
      <c r="G145" s="319">
        <v>150</v>
      </c>
      <c r="H145" s="319">
        <v>150</v>
      </c>
      <c r="I145" s="319">
        <v>50</v>
      </c>
      <c r="J145" s="319">
        <v>200</v>
      </c>
      <c r="K145" s="319">
        <v>100</v>
      </c>
      <c r="L145" s="319">
        <v>250</v>
      </c>
      <c r="M145" s="319">
        <v>150</v>
      </c>
      <c r="N145" s="319">
        <v>100</v>
      </c>
      <c r="O145" s="319">
        <v>100</v>
      </c>
      <c r="P145" s="319">
        <v>1950</v>
      </c>
      <c r="Q145" s="320">
        <v>5.5738173502929825E-2</v>
      </c>
    </row>
    <row r="146" spans="1:17" ht="14.25" customHeight="1">
      <c r="A146" s="305"/>
      <c r="B146" s="247" t="s">
        <v>627</v>
      </c>
      <c r="C146" s="322">
        <v>2725</v>
      </c>
      <c r="D146" s="322">
        <v>4400</v>
      </c>
      <c r="E146" s="322">
        <v>3425</v>
      </c>
      <c r="F146" s="322">
        <v>3075</v>
      </c>
      <c r="G146" s="322">
        <v>1975</v>
      </c>
      <c r="H146" s="334">
        <v>2725</v>
      </c>
      <c r="I146" s="334">
        <v>2150</v>
      </c>
      <c r="J146" s="334">
        <v>2485</v>
      </c>
      <c r="K146" s="334">
        <v>2550</v>
      </c>
      <c r="L146" s="334">
        <v>3100</v>
      </c>
      <c r="M146" s="334">
        <v>3400</v>
      </c>
      <c r="N146" s="334">
        <v>2100</v>
      </c>
      <c r="O146" s="334">
        <v>3600</v>
      </c>
      <c r="P146" s="322">
        <v>34985</v>
      </c>
      <c r="Q146" s="323">
        <v>1</v>
      </c>
    </row>
    <row r="147" spans="1:17" ht="14.25" customHeight="1">
      <c r="A147" s="305"/>
      <c r="B147" s="305"/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</row>
    <row r="148" spans="1:17" ht="14.25" customHeight="1">
      <c r="A148" s="305"/>
      <c r="B148" s="247" t="s">
        <v>571</v>
      </c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</row>
    <row r="149" spans="1:17" ht="14.25" customHeight="1">
      <c r="A149" s="305"/>
      <c r="B149" s="326" t="s">
        <v>617</v>
      </c>
      <c r="C149" s="319">
        <v>0</v>
      </c>
      <c r="D149" s="319">
        <v>0</v>
      </c>
      <c r="E149" s="319">
        <v>0</v>
      </c>
      <c r="F149" s="319">
        <v>0</v>
      </c>
      <c r="G149" s="319">
        <v>0</v>
      </c>
      <c r="H149" s="319">
        <v>0</v>
      </c>
      <c r="I149" s="319">
        <v>0</v>
      </c>
      <c r="J149" s="319">
        <v>0</v>
      </c>
      <c r="K149" s="319">
        <v>0</v>
      </c>
      <c r="L149" s="319">
        <v>0</v>
      </c>
      <c r="M149" s="319">
        <v>0</v>
      </c>
      <c r="N149" s="319">
        <v>0</v>
      </c>
      <c r="O149" s="319">
        <v>0</v>
      </c>
      <c r="P149" s="319">
        <v>0</v>
      </c>
      <c r="Q149" s="320">
        <v>0</v>
      </c>
    </row>
    <row r="150" spans="1:17" ht="14.25" customHeight="1">
      <c r="A150" s="305"/>
      <c r="B150" s="326" t="s">
        <v>618</v>
      </c>
      <c r="C150" s="319">
        <v>0</v>
      </c>
      <c r="D150" s="319">
        <v>0</v>
      </c>
      <c r="E150" s="319">
        <v>0</v>
      </c>
      <c r="F150" s="319">
        <v>0</v>
      </c>
      <c r="G150" s="319">
        <v>0</v>
      </c>
      <c r="H150" s="319">
        <v>0</v>
      </c>
      <c r="I150" s="319">
        <v>0</v>
      </c>
      <c r="J150" s="319">
        <v>0</v>
      </c>
      <c r="K150" s="319">
        <v>0</v>
      </c>
      <c r="L150" s="319">
        <v>0</v>
      </c>
      <c r="M150" s="319">
        <v>0</v>
      </c>
      <c r="N150" s="319">
        <v>0</v>
      </c>
      <c r="O150" s="319">
        <v>0</v>
      </c>
      <c r="P150" s="319">
        <v>0</v>
      </c>
      <c r="Q150" s="320">
        <v>0</v>
      </c>
    </row>
    <row r="151" spans="1:17" ht="14.25" customHeight="1">
      <c r="A151" s="305"/>
      <c r="B151" s="326" t="s">
        <v>620</v>
      </c>
      <c r="C151" s="319">
        <v>0</v>
      </c>
      <c r="D151" s="319">
        <v>0</v>
      </c>
      <c r="E151" s="319">
        <v>0</v>
      </c>
      <c r="F151" s="319">
        <v>0</v>
      </c>
      <c r="G151" s="319">
        <v>0</v>
      </c>
      <c r="H151" s="319">
        <v>0</v>
      </c>
      <c r="I151" s="319">
        <v>0</v>
      </c>
      <c r="J151" s="319">
        <v>0</v>
      </c>
      <c r="K151" s="319">
        <v>0</v>
      </c>
      <c r="L151" s="319">
        <v>0</v>
      </c>
      <c r="M151" s="319">
        <v>0</v>
      </c>
      <c r="N151" s="319">
        <v>0</v>
      </c>
      <c r="O151" s="319">
        <v>0</v>
      </c>
      <c r="P151" s="319">
        <v>0</v>
      </c>
      <c r="Q151" s="320">
        <v>0</v>
      </c>
    </row>
    <row r="152" spans="1:17" ht="14.25" customHeight="1">
      <c r="A152" s="305"/>
      <c r="B152" s="326" t="s">
        <v>621</v>
      </c>
      <c r="C152" s="319">
        <v>0</v>
      </c>
      <c r="D152" s="319">
        <v>0</v>
      </c>
      <c r="E152" s="319">
        <v>0</v>
      </c>
      <c r="F152" s="319">
        <v>0</v>
      </c>
      <c r="G152" s="319">
        <v>0</v>
      </c>
      <c r="H152" s="319">
        <v>0</v>
      </c>
      <c r="I152" s="319">
        <v>0</v>
      </c>
      <c r="J152" s="319">
        <v>0</v>
      </c>
      <c r="K152" s="319">
        <v>0</v>
      </c>
      <c r="L152" s="319">
        <v>0</v>
      </c>
      <c r="M152" s="319">
        <v>0</v>
      </c>
      <c r="N152" s="319">
        <v>0</v>
      </c>
      <c r="O152" s="319">
        <v>0</v>
      </c>
      <c r="P152" s="319">
        <v>0</v>
      </c>
      <c r="Q152" s="320">
        <v>0</v>
      </c>
    </row>
    <row r="153" spans="1:17" ht="14.25" customHeight="1">
      <c r="A153" s="305"/>
      <c r="B153" s="326" t="s">
        <v>625</v>
      </c>
      <c r="C153" s="319">
        <v>0</v>
      </c>
      <c r="D153" s="319">
        <v>0</v>
      </c>
      <c r="E153" s="319">
        <v>0</v>
      </c>
      <c r="F153" s="319">
        <v>0</v>
      </c>
      <c r="G153" s="319">
        <v>0</v>
      </c>
      <c r="H153" s="319">
        <v>0</v>
      </c>
      <c r="I153" s="319">
        <v>0</v>
      </c>
      <c r="J153" s="319">
        <v>0</v>
      </c>
      <c r="K153" s="319">
        <v>0</v>
      </c>
      <c r="L153" s="319">
        <v>0</v>
      </c>
      <c r="M153" s="319">
        <v>0</v>
      </c>
      <c r="N153" s="319">
        <v>0</v>
      </c>
      <c r="O153" s="319">
        <v>0</v>
      </c>
      <c r="P153" s="319">
        <v>0</v>
      </c>
      <c r="Q153" s="320">
        <v>0</v>
      </c>
    </row>
    <row r="154" spans="1:17" ht="14.25" customHeight="1">
      <c r="A154" s="305"/>
      <c r="B154" s="326" t="s">
        <v>626</v>
      </c>
      <c r="C154" s="319">
        <v>0</v>
      </c>
      <c r="D154" s="319">
        <v>0</v>
      </c>
      <c r="E154" s="319">
        <v>0</v>
      </c>
      <c r="F154" s="319">
        <v>0</v>
      </c>
      <c r="G154" s="319">
        <v>0</v>
      </c>
      <c r="H154" s="319">
        <v>0</v>
      </c>
      <c r="I154" s="319">
        <v>0</v>
      </c>
      <c r="J154" s="319">
        <v>0</v>
      </c>
      <c r="K154" s="319">
        <v>0</v>
      </c>
      <c r="L154" s="319">
        <v>0</v>
      </c>
      <c r="M154" s="319">
        <v>0</v>
      </c>
      <c r="N154" s="319">
        <v>0</v>
      </c>
      <c r="O154" s="319">
        <v>0</v>
      </c>
      <c r="P154" s="319">
        <v>0</v>
      </c>
      <c r="Q154" s="320">
        <v>0</v>
      </c>
    </row>
    <row r="155" spans="1:17" ht="14.25" customHeight="1">
      <c r="A155" s="305"/>
      <c r="B155" s="247" t="s">
        <v>628</v>
      </c>
      <c r="C155" s="322">
        <v>0</v>
      </c>
      <c r="D155" s="322">
        <v>0</v>
      </c>
      <c r="E155" s="322">
        <v>0</v>
      </c>
      <c r="F155" s="322">
        <v>0</v>
      </c>
      <c r="G155" s="322">
        <v>0</v>
      </c>
      <c r="H155" s="334">
        <v>0</v>
      </c>
      <c r="I155" s="334">
        <v>0</v>
      </c>
      <c r="J155" s="334">
        <v>0</v>
      </c>
      <c r="K155" s="334">
        <v>0</v>
      </c>
      <c r="L155" s="334">
        <v>0</v>
      </c>
      <c r="M155" s="334">
        <v>0</v>
      </c>
      <c r="N155" s="334">
        <v>0</v>
      </c>
      <c r="O155" s="334">
        <v>0</v>
      </c>
      <c r="P155" s="322">
        <v>0</v>
      </c>
      <c r="Q155" s="323">
        <v>0</v>
      </c>
    </row>
    <row r="156" spans="1:17" ht="14.25" customHeight="1">
      <c r="A156" s="305"/>
      <c r="B156" s="305"/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</row>
    <row r="157" spans="1:17" ht="14.25" customHeight="1">
      <c r="A157" s="305"/>
      <c r="B157" s="247" t="s">
        <v>561</v>
      </c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</row>
    <row r="158" spans="1:17" ht="14.25" customHeight="1">
      <c r="A158" s="305"/>
      <c r="B158" s="326" t="s">
        <v>618</v>
      </c>
      <c r="C158" s="319">
        <v>0</v>
      </c>
      <c r="D158" s="319">
        <v>0</v>
      </c>
      <c r="E158" s="319">
        <v>0</v>
      </c>
      <c r="F158" s="319">
        <v>0</v>
      </c>
      <c r="G158" s="319">
        <v>0</v>
      </c>
      <c r="H158" s="319">
        <v>0</v>
      </c>
      <c r="I158" s="319">
        <v>0</v>
      </c>
      <c r="J158" s="319">
        <v>0</v>
      </c>
      <c r="K158" s="319">
        <v>0</v>
      </c>
      <c r="L158" s="319">
        <v>0</v>
      </c>
      <c r="M158" s="319">
        <v>0</v>
      </c>
      <c r="N158" s="319">
        <v>0</v>
      </c>
      <c r="O158" s="319">
        <v>0</v>
      </c>
      <c r="P158" s="319">
        <v>0</v>
      </c>
      <c r="Q158" s="320">
        <v>0</v>
      </c>
    </row>
    <row r="159" spans="1:17" ht="14.25" customHeight="1">
      <c r="A159" s="305"/>
      <c r="B159" s="326" t="s">
        <v>620</v>
      </c>
      <c r="C159" s="319">
        <v>0</v>
      </c>
      <c r="D159" s="319">
        <v>0</v>
      </c>
      <c r="E159" s="319">
        <v>0</v>
      </c>
      <c r="F159" s="319">
        <v>0</v>
      </c>
      <c r="G159" s="319">
        <v>0</v>
      </c>
      <c r="H159" s="319">
        <v>0</v>
      </c>
      <c r="I159" s="319">
        <v>0</v>
      </c>
      <c r="J159" s="319">
        <v>0</v>
      </c>
      <c r="K159" s="319">
        <v>0</v>
      </c>
      <c r="L159" s="319">
        <v>0</v>
      </c>
      <c r="M159" s="319">
        <v>0</v>
      </c>
      <c r="N159" s="319">
        <v>0</v>
      </c>
      <c r="O159" s="319">
        <v>0</v>
      </c>
      <c r="P159" s="319">
        <v>0</v>
      </c>
      <c r="Q159" s="320">
        <v>0</v>
      </c>
    </row>
    <row r="160" spans="1:17" ht="14.25" customHeight="1">
      <c r="A160" s="305"/>
      <c r="B160" s="326" t="s">
        <v>621</v>
      </c>
      <c r="C160" s="319">
        <v>0</v>
      </c>
      <c r="D160" s="319">
        <v>0</v>
      </c>
      <c r="E160" s="319">
        <v>0</v>
      </c>
      <c r="F160" s="319">
        <v>0</v>
      </c>
      <c r="G160" s="319">
        <v>0</v>
      </c>
      <c r="H160" s="319">
        <v>0</v>
      </c>
      <c r="I160" s="319">
        <v>0</v>
      </c>
      <c r="J160" s="319">
        <v>0</v>
      </c>
      <c r="K160" s="319">
        <v>0</v>
      </c>
      <c r="L160" s="319">
        <v>0</v>
      </c>
      <c r="M160" s="319">
        <v>0</v>
      </c>
      <c r="N160" s="319">
        <v>0</v>
      </c>
      <c r="O160" s="319">
        <v>0</v>
      </c>
      <c r="P160" s="319">
        <v>0</v>
      </c>
      <c r="Q160" s="320">
        <v>0</v>
      </c>
    </row>
    <row r="161" spans="1:17" ht="14.25" customHeight="1">
      <c r="A161" s="305"/>
      <c r="B161" s="326" t="s">
        <v>625</v>
      </c>
      <c r="C161" s="319">
        <v>0</v>
      </c>
      <c r="D161" s="319">
        <v>0</v>
      </c>
      <c r="E161" s="319">
        <v>0</v>
      </c>
      <c r="F161" s="319">
        <v>0</v>
      </c>
      <c r="G161" s="319">
        <v>0</v>
      </c>
      <c r="H161" s="319">
        <v>0</v>
      </c>
      <c r="I161" s="319">
        <v>0</v>
      </c>
      <c r="J161" s="319">
        <v>0</v>
      </c>
      <c r="K161" s="319">
        <v>0</v>
      </c>
      <c r="L161" s="319">
        <v>0</v>
      </c>
      <c r="M161" s="319">
        <v>0</v>
      </c>
      <c r="N161" s="319">
        <v>0</v>
      </c>
      <c r="O161" s="319">
        <v>0</v>
      </c>
      <c r="P161" s="319">
        <v>0</v>
      </c>
      <c r="Q161" s="320">
        <v>0</v>
      </c>
    </row>
    <row r="162" spans="1:17" ht="14.25" customHeight="1">
      <c r="A162" s="305"/>
      <c r="B162" s="326" t="s">
        <v>626</v>
      </c>
      <c r="C162" s="319">
        <v>0</v>
      </c>
      <c r="D162" s="319">
        <v>0</v>
      </c>
      <c r="E162" s="319">
        <v>0</v>
      </c>
      <c r="F162" s="319">
        <v>0</v>
      </c>
      <c r="G162" s="319">
        <v>0</v>
      </c>
      <c r="H162" s="319">
        <v>0</v>
      </c>
      <c r="I162" s="319">
        <v>0</v>
      </c>
      <c r="J162" s="319">
        <v>0</v>
      </c>
      <c r="K162" s="319">
        <v>0</v>
      </c>
      <c r="L162" s="319">
        <v>0</v>
      </c>
      <c r="M162" s="319">
        <v>0</v>
      </c>
      <c r="N162" s="319">
        <v>0</v>
      </c>
      <c r="O162" s="319">
        <v>0</v>
      </c>
      <c r="P162" s="319">
        <v>0</v>
      </c>
      <c r="Q162" s="320">
        <v>0</v>
      </c>
    </row>
    <row r="163" spans="1:17" ht="14.25" customHeight="1">
      <c r="A163" s="305"/>
      <c r="B163" s="247" t="s">
        <v>628</v>
      </c>
      <c r="C163" s="322">
        <v>0</v>
      </c>
      <c r="D163" s="322">
        <v>0</v>
      </c>
      <c r="E163" s="322">
        <v>0</v>
      </c>
      <c r="F163" s="322">
        <v>0</v>
      </c>
      <c r="G163" s="322">
        <v>0</v>
      </c>
      <c r="H163" s="334">
        <v>0</v>
      </c>
      <c r="I163" s="334">
        <v>0</v>
      </c>
      <c r="J163" s="334">
        <v>0</v>
      </c>
      <c r="K163" s="334">
        <v>0</v>
      </c>
      <c r="L163" s="334">
        <v>0</v>
      </c>
      <c r="M163" s="334">
        <v>0</v>
      </c>
      <c r="N163" s="334">
        <v>0</v>
      </c>
      <c r="O163" s="334">
        <v>0</v>
      </c>
      <c r="P163" s="322">
        <v>0</v>
      </c>
      <c r="Q163" s="323">
        <v>0</v>
      </c>
    </row>
    <row r="164" spans="1:17" ht="14.25" customHeight="1">
      <c r="A164" s="305"/>
      <c r="B164" s="305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</row>
    <row r="165" spans="1:17" ht="14.25" customHeight="1">
      <c r="A165" s="305"/>
      <c r="B165" s="247" t="s">
        <v>629</v>
      </c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</row>
    <row r="166" spans="1:17" ht="14.25" customHeight="1">
      <c r="A166" s="305"/>
      <c r="B166" s="326" t="s">
        <v>617</v>
      </c>
      <c r="C166" s="319">
        <v>0</v>
      </c>
      <c r="D166" s="319">
        <v>0</v>
      </c>
      <c r="E166" s="319">
        <v>0</v>
      </c>
      <c r="F166" s="319">
        <v>0</v>
      </c>
      <c r="G166" s="319">
        <v>0</v>
      </c>
      <c r="H166" s="319">
        <v>0</v>
      </c>
      <c r="I166" s="319">
        <v>0</v>
      </c>
      <c r="J166" s="319">
        <v>0</v>
      </c>
      <c r="K166" s="319">
        <v>0</v>
      </c>
      <c r="L166" s="319">
        <v>0</v>
      </c>
      <c r="M166" s="319">
        <v>0</v>
      </c>
      <c r="N166" s="319">
        <v>0</v>
      </c>
      <c r="O166" s="319">
        <v>0</v>
      </c>
      <c r="P166" s="319">
        <v>0</v>
      </c>
      <c r="Q166" s="320">
        <v>0</v>
      </c>
    </row>
    <row r="167" spans="1:17" ht="14.25" customHeight="1">
      <c r="A167" s="305"/>
      <c r="B167" s="326" t="s">
        <v>620</v>
      </c>
      <c r="C167" s="319">
        <v>0</v>
      </c>
      <c r="D167" s="319">
        <v>0</v>
      </c>
      <c r="E167" s="319">
        <v>0</v>
      </c>
      <c r="F167" s="319">
        <v>0</v>
      </c>
      <c r="G167" s="319">
        <v>0</v>
      </c>
      <c r="H167" s="319">
        <v>0</v>
      </c>
      <c r="I167" s="319">
        <v>0</v>
      </c>
      <c r="J167" s="319">
        <v>0</v>
      </c>
      <c r="K167" s="319">
        <v>0</v>
      </c>
      <c r="L167" s="319">
        <v>0</v>
      </c>
      <c r="M167" s="319">
        <v>0</v>
      </c>
      <c r="N167" s="319">
        <v>0</v>
      </c>
      <c r="O167" s="319">
        <v>0</v>
      </c>
      <c r="P167" s="319">
        <v>0</v>
      </c>
      <c r="Q167" s="320">
        <v>0</v>
      </c>
    </row>
    <row r="168" spans="1:17" ht="14.25" customHeight="1">
      <c r="A168" s="305"/>
      <c r="B168" s="326" t="s">
        <v>621</v>
      </c>
      <c r="C168" s="319">
        <v>0</v>
      </c>
      <c r="D168" s="319">
        <v>0</v>
      </c>
      <c r="E168" s="319">
        <v>0</v>
      </c>
      <c r="F168" s="319">
        <v>0</v>
      </c>
      <c r="G168" s="319">
        <v>0</v>
      </c>
      <c r="H168" s="319">
        <v>0</v>
      </c>
      <c r="I168" s="319">
        <v>0</v>
      </c>
      <c r="J168" s="319">
        <v>0</v>
      </c>
      <c r="K168" s="319">
        <v>0</v>
      </c>
      <c r="L168" s="319">
        <v>0</v>
      </c>
      <c r="M168" s="319">
        <v>0</v>
      </c>
      <c r="N168" s="319">
        <v>0</v>
      </c>
      <c r="O168" s="319">
        <v>0</v>
      </c>
      <c r="P168" s="319">
        <v>0</v>
      </c>
      <c r="Q168" s="320">
        <v>0</v>
      </c>
    </row>
    <row r="169" spans="1:17" ht="14.25" customHeight="1">
      <c r="A169" s="305"/>
      <c r="B169" s="247" t="s">
        <v>630</v>
      </c>
      <c r="C169" s="322">
        <v>0</v>
      </c>
      <c r="D169" s="322">
        <v>0</v>
      </c>
      <c r="E169" s="322">
        <v>0</v>
      </c>
      <c r="F169" s="322">
        <v>0</v>
      </c>
      <c r="G169" s="322">
        <v>0</v>
      </c>
      <c r="H169" s="322">
        <v>0</v>
      </c>
      <c r="I169" s="322">
        <v>0</v>
      </c>
      <c r="J169" s="322">
        <v>0</v>
      </c>
      <c r="K169" s="322">
        <v>0</v>
      </c>
      <c r="L169" s="322">
        <v>0</v>
      </c>
      <c r="M169" s="322">
        <v>0</v>
      </c>
      <c r="N169" s="322">
        <v>0</v>
      </c>
      <c r="O169" s="322">
        <v>0</v>
      </c>
      <c r="P169" s="322">
        <v>0</v>
      </c>
      <c r="Q169" s="323">
        <v>0</v>
      </c>
    </row>
    <row r="170" spans="1:17" ht="14.25" customHeight="1">
      <c r="A170" s="305"/>
      <c r="B170" s="247"/>
      <c r="C170" s="319"/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20"/>
    </row>
    <row r="171" spans="1:17" ht="14.25" customHeight="1">
      <c r="A171" s="305"/>
      <c r="B171" s="247" t="s">
        <v>573</v>
      </c>
      <c r="C171" s="319"/>
      <c r="D171" s="319"/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</row>
    <row r="172" spans="1:17" ht="14.25" customHeight="1">
      <c r="A172" s="305"/>
      <c r="B172" s="326" t="s">
        <v>617</v>
      </c>
      <c r="C172" s="319">
        <v>0</v>
      </c>
      <c r="D172" s="319">
        <v>0</v>
      </c>
      <c r="E172" s="319">
        <v>0</v>
      </c>
      <c r="F172" s="319">
        <v>0</v>
      </c>
      <c r="G172" s="319">
        <v>0</v>
      </c>
      <c r="H172" s="319">
        <v>0</v>
      </c>
      <c r="I172" s="319">
        <v>0</v>
      </c>
      <c r="J172" s="319">
        <v>0</v>
      </c>
      <c r="K172" s="319">
        <v>0</v>
      </c>
      <c r="L172" s="319">
        <v>0</v>
      </c>
      <c r="M172" s="319">
        <v>0</v>
      </c>
      <c r="N172" s="319">
        <v>0</v>
      </c>
      <c r="O172" s="319">
        <v>0</v>
      </c>
      <c r="P172" s="319">
        <v>0</v>
      </c>
      <c r="Q172" s="320">
        <v>0</v>
      </c>
    </row>
    <row r="173" spans="1:17" ht="14.25" customHeight="1">
      <c r="A173" s="305"/>
      <c r="B173" s="326" t="s">
        <v>620</v>
      </c>
      <c r="C173" s="319">
        <v>0</v>
      </c>
      <c r="D173" s="319">
        <v>0</v>
      </c>
      <c r="E173" s="319">
        <v>0</v>
      </c>
      <c r="F173" s="319">
        <v>0</v>
      </c>
      <c r="G173" s="319">
        <v>0</v>
      </c>
      <c r="H173" s="319">
        <v>0</v>
      </c>
      <c r="I173" s="319">
        <v>0</v>
      </c>
      <c r="J173" s="319">
        <v>0</v>
      </c>
      <c r="K173" s="319">
        <v>0</v>
      </c>
      <c r="L173" s="319">
        <v>0</v>
      </c>
      <c r="M173" s="319">
        <v>0</v>
      </c>
      <c r="N173" s="319">
        <v>0</v>
      </c>
      <c r="O173" s="319">
        <v>0</v>
      </c>
      <c r="P173" s="319">
        <v>0</v>
      </c>
      <c r="Q173" s="320">
        <v>0</v>
      </c>
    </row>
    <row r="174" spans="1:17" ht="14.25" customHeight="1">
      <c r="A174" s="305"/>
      <c r="B174" s="326" t="s">
        <v>621</v>
      </c>
      <c r="C174" s="319">
        <v>0</v>
      </c>
      <c r="D174" s="319">
        <v>0</v>
      </c>
      <c r="E174" s="319">
        <v>0</v>
      </c>
      <c r="F174" s="319">
        <v>0</v>
      </c>
      <c r="G174" s="319">
        <v>0</v>
      </c>
      <c r="H174" s="319">
        <v>0</v>
      </c>
      <c r="I174" s="319">
        <v>0</v>
      </c>
      <c r="J174" s="319">
        <v>0</v>
      </c>
      <c r="K174" s="319">
        <v>0</v>
      </c>
      <c r="L174" s="319">
        <v>0</v>
      </c>
      <c r="M174" s="319">
        <v>0</v>
      </c>
      <c r="N174" s="319">
        <v>0</v>
      </c>
      <c r="O174" s="319">
        <v>0</v>
      </c>
      <c r="P174" s="319">
        <v>0</v>
      </c>
      <c r="Q174" s="320">
        <v>0</v>
      </c>
    </row>
    <row r="175" spans="1:17" ht="14.25" customHeight="1">
      <c r="A175" s="305"/>
      <c r="B175" s="247" t="s">
        <v>631</v>
      </c>
      <c r="C175" s="322">
        <v>0</v>
      </c>
      <c r="D175" s="322">
        <v>0</v>
      </c>
      <c r="E175" s="322">
        <v>0</v>
      </c>
      <c r="F175" s="322">
        <v>0</v>
      </c>
      <c r="G175" s="322">
        <v>0</v>
      </c>
      <c r="H175" s="322">
        <v>0</v>
      </c>
      <c r="I175" s="322">
        <v>0</v>
      </c>
      <c r="J175" s="322">
        <v>0</v>
      </c>
      <c r="K175" s="322">
        <v>0</v>
      </c>
      <c r="L175" s="322">
        <v>0</v>
      </c>
      <c r="M175" s="322">
        <v>0</v>
      </c>
      <c r="N175" s="322">
        <v>0</v>
      </c>
      <c r="O175" s="322">
        <v>0</v>
      </c>
      <c r="P175" s="322">
        <v>0</v>
      </c>
      <c r="Q175" s="323">
        <v>0</v>
      </c>
    </row>
    <row r="176" spans="1:17" ht="14.25" customHeight="1">
      <c r="A176" s="305"/>
      <c r="B176" s="247"/>
      <c r="C176" s="319"/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20"/>
    </row>
    <row r="177" spans="1:17" ht="14.25" customHeight="1">
      <c r="A177" s="305"/>
      <c r="B177" s="247" t="s">
        <v>575</v>
      </c>
      <c r="C177" s="319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</row>
    <row r="178" spans="1:17" ht="14.25" customHeight="1">
      <c r="A178" s="305"/>
      <c r="B178" s="326" t="s">
        <v>617</v>
      </c>
      <c r="C178" s="319">
        <v>0</v>
      </c>
      <c r="D178" s="319">
        <v>0</v>
      </c>
      <c r="E178" s="319">
        <v>0</v>
      </c>
      <c r="F178" s="319">
        <v>0</v>
      </c>
      <c r="G178" s="319">
        <v>0</v>
      </c>
      <c r="H178" s="319">
        <v>0</v>
      </c>
      <c r="I178" s="319">
        <v>0</v>
      </c>
      <c r="J178" s="319">
        <v>0</v>
      </c>
      <c r="K178" s="319">
        <v>0</v>
      </c>
      <c r="L178" s="319">
        <v>0</v>
      </c>
      <c r="M178" s="319">
        <v>0</v>
      </c>
      <c r="N178" s="319">
        <v>0</v>
      </c>
      <c r="O178" s="319">
        <v>0</v>
      </c>
      <c r="P178" s="319">
        <v>0</v>
      </c>
      <c r="Q178" s="320">
        <v>0</v>
      </c>
    </row>
    <row r="179" spans="1:17" ht="14.25" customHeight="1">
      <c r="A179" s="305"/>
      <c r="B179" s="326" t="s">
        <v>620</v>
      </c>
      <c r="C179" s="319">
        <v>0</v>
      </c>
      <c r="D179" s="319">
        <v>0</v>
      </c>
      <c r="E179" s="319">
        <v>0</v>
      </c>
      <c r="F179" s="319">
        <v>0</v>
      </c>
      <c r="G179" s="319">
        <v>0</v>
      </c>
      <c r="H179" s="319">
        <v>0</v>
      </c>
      <c r="I179" s="319">
        <v>0</v>
      </c>
      <c r="J179" s="319">
        <v>0</v>
      </c>
      <c r="K179" s="319">
        <v>0</v>
      </c>
      <c r="L179" s="319">
        <v>0</v>
      </c>
      <c r="M179" s="319">
        <v>0</v>
      </c>
      <c r="N179" s="319">
        <v>0</v>
      </c>
      <c r="O179" s="319">
        <v>0</v>
      </c>
      <c r="P179" s="319">
        <v>0</v>
      </c>
      <c r="Q179" s="320">
        <v>0</v>
      </c>
    </row>
    <row r="180" spans="1:17" ht="14.25" customHeight="1">
      <c r="A180" s="305"/>
      <c r="B180" s="326" t="s">
        <v>621</v>
      </c>
      <c r="C180" s="319">
        <v>0</v>
      </c>
      <c r="D180" s="319">
        <v>0</v>
      </c>
      <c r="E180" s="319">
        <v>0</v>
      </c>
      <c r="F180" s="319">
        <v>0</v>
      </c>
      <c r="G180" s="319">
        <v>0</v>
      </c>
      <c r="H180" s="319">
        <v>0</v>
      </c>
      <c r="I180" s="319">
        <v>0</v>
      </c>
      <c r="J180" s="319">
        <v>0</v>
      </c>
      <c r="K180" s="319">
        <v>0</v>
      </c>
      <c r="L180" s="319">
        <v>0</v>
      </c>
      <c r="M180" s="319">
        <v>0</v>
      </c>
      <c r="N180" s="319">
        <v>0</v>
      </c>
      <c r="O180" s="319">
        <v>0</v>
      </c>
      <c r="P180" s="319">
        <v>0</v>
      </c>
      <c r="Q180" s="320">
        <v>0</v>
      </c>
    </row>
    <row r="181" spans="1:17" ht="14.25" customHeight="1">
      <c r="A181" s="305"/>
      <c r="B181" s="247" t="s">
        <v>632</v>
      </c>
      <c r="C181" s="322">
        <v>0</v>
      </c>
      <c r="D181" s="322">
        <v>0</v>
      </c>
      <c r="E181" s="322">
        <v>0</v>
      </c>
      <c r="F181" s="322">
        <v>0</v>
      </c>
      <c r="G181" s="322">
        <v>0</v>
      </c>
      <c r="H181" s="322">
        <v>0</v>
      </c>
      <c r="I181" s="322">
        <v>0</v>
      </c>
      <c r="J181" s="322">
        <v>0</v>
      </c>
      <c r="K181" s="322">
        <v>0</v>
      </c>
      <c r="L181" s="322">
        <v>0</v>
      </c>
      <c r="M181" s="322">
        <v>0</v>
      </c>
      <c r="N181" s="322">
        <v>0</v>
      </c>
      <c r="O181" s="322">
        <v>0</v>
      </c>
      <c r="P181" s="322">
        <v>0</v>
      </c>
      <c r="Q181" s="323">
        <v>0</v>
      </c>
    </row>
    <row r="182" spans="1:17" ht="14.25" customHeight="1">
      <c r="A182" s="305"/>
      <c r="B182" s="305"/>
    </row>
    <row r="183" spans="1:17" ht="14.25" customHeight="1">
      <c r="A183" s="305" t="s">
        <v>633</v>
      </c>
      <c r="B183" s="305"/>
      <c r="C183" s="319"/>
      <c r="D183" s="319"/>
      <c r="P183" s="319"/>
    </row>
    <row r="184" spans="1:17" ht="14.25" customHeight="1">
      <c r="A184" s="305"/>
      <c r="B184" s="247" t="s">
        <v>567</v>
      </c>
    </row>
    <row r="185" spans="1:17" ht="14.25" customHeight="1">
      <c r="A185" s="305"/>
      <c r="B185" s="326" t="s">
        <v>618</v>
      </c>
      <c r="C185" s="319">
        <v>6331</v>
      </c>
      <c r="D185" s="319">
        <v>6214</v>
      </c>
      <c r="E185" s="319">
        <v>6370</v>
      </c>
      <c r="F185" s="319">
        <v>7332</v>
      </c>
      <c r="G185" s="319">
        <v>5590</v>
      </c>
      <c r="H185" s="319">
        <v>6331</v>
      </c>
      <c r="I185" s="319">
        <v>6110</v>
      </c>
      <c r="J185" s="319">
        <v>5655</v>
      </c>
      <c r="K185" s="319">
        <v>6227</v>
      </c>
      <c r="L185" s="319">
        <v>5616</v>
      </c>
      <c r="M185" s="319">
        <v>5941</v>
      </c>
      <c r="N185" s="319">
        <v>4940</v>
      </c>
      <c r="O185" s="319">
        <v>5096</v>
      </c>
      <c r="P185" s="319">
        <v>71422</v>
      </c>
      <c r="Q185" s="320">
        <v>0.32491579925933828</v>
      </c>
    </row>
    <row r="186" spans="1:17" ht="14.25" customHeight="1">
      <c r="A186" s="305"/>
      <c r="B186" s="326" t="s">
        <v>619</v>
      </c>
      <c r="C186" s="319">
        <v>0</v>
      </c>
      <c r="D186" s="319">
        <v>0</v>
      </c>
      <c r="E186" s="319">
        <v>0</v>
      </c>
      <c r="F186" s="319">
        <v>0</v>
      </c>
      <c r="G186" s="319">
        <v>0</v>
      </c>
      <c r="H186" s="319">
        <v>0</v>
      </c>
      <c r="I186" s="319">
        <v>0</v>
      </c>
      <c r="J186" s="319">
        <v>0</v>
      </c>
      <c r="K186" s="319">
        <v>0</v>
      </c>
      <c r="L186" s="319">
        <v>0</v>
      </c>
      <c r="M186" s="319">
        <v>0</v>
      </c>
      <c r="N186" s="319">
        <v>0</v>
      </c>
      <c r="O186" s="319">
        <v>0</v>
      </c>
      <c r="P186" s="319">
        <v>0</v>
      </c>
      <c r="Q186" s="320">
        <v>0</v>
      </c>
    </row>
    <row r="187" spans="1:17" ht="14.25" customHeight="1">
      <c r="A187" s="305"/>
      <c r="B187" s="326" t="s">
        <v>620</v>
      </c>
      <c r="C187" s="319">
        <v>4900</v>
      </c>
      <c r="D187" s="319">
        <v>5818.75</v>
      </c>
      <c r="E187" s="319">
        <v>6125</v>
      </c>
      <c r="F187" s="319">
        <v>6125</v>
      </c>
      <c r="G187" s="319">
        <v>4900</v>
      </c>
      <c r="H187" s="319">
        <v>4900</v>
      </c>
      <c r="I187" s="319">
        <v>4287.5</v>
      </c>
      <c r="J187" s="319">
        <v>4287.5</v>
      </c>
      <c r="K187" s="319">
        <v>4287.5</v>
      </c>
      <c r="L187" s="319">
        <v>4287.5</v>
      </c>
      <c r="M187" s="319">
        <v>4900</v>
      </c>
      <c r="N187" s="319">
        <v>4900</v>
      </c>
      <c r="O187" s="319">
        <v>0</v>
      </c>
      <c r="P187" s="319">
        <v>54818.75</v>
      </c>
      <c r="Q187" s="320">
        <v>0.24938363488347917</v>
      </c>
    </row>
    <row r="188" spans="1:17" ht="14.25" customHeight="1">
      <c r="A188" s="305"/>
      <c r="B188" s="326" t="s">
        <v>621</v>
      </c>
      <c r="C188" s="319">
        <v>8268.7999999999993</v>
      </c>
      <c r="D188" s="319">
        <v>8132.8</v>
      </c>
      <c r="E188" s="319">
        <v>8323.1999999999989</v>
      </c>
      <c r="F188" s="319">
        <v>9588</v>
      </c>
      <c r="G188" s="319">
        <v>7303.2</v>
      </c>
      <c r="H188" s="319">
        <v>8268.7999999999993</v>
      </c>
      <c r="I188" s="319">
        <v>7996.8</v>
      </c>
      <c r="J188" s="319">
        <v>7384.8</v>
      </c>
      <c r="K188" s="319">
        <v>8146.4</v>
      </c>
      <c r="L188" s="319">
        <v>7344</v>
      </c>
      <c r="M188" s="319">
        <v>7994</v>
      </c>
      <c r="N188" s="319">
        <v>6283.2</v>
      </c>
      <c r="O188" s="319">
        <v>6811</v>
      </c>
      <c r="P188" s="319">
        <v>93576.2</v>
      </c>
      <c r="Q188" s="320">
        <v>0.42570056585718252</v>
      </c>
    </row>
    <row r="189" spans="1:17" ht="14.25" customHeight="1">
      <c r="A189" s="305"/>
      <c r="B189" s="247" t="s">
        <v>622</v>
      </c>
      <c r="C189" s="322">
        <v>19499.8</v>
      </c>
      <c r="D189" s="322">
        <v>20165.55</v>
      </c>
      <c r="E189" s="322">
        <v>20818.199999999997</v>
      </c>
      <c r="F189" s="322">
        <v>23045</v>
      </c>
      <c r="G189" s="322">
        <v>17793.2</v>
      </c>
      <c r="H189" s="322">
        <v>19499.8</v>
      </c>
      <c r="I189" s="322">
        <v>18394.3</v>
      </c>
      <c r="J189" s="322">
        <v>17327.3</v>
      </c>
      <c r="K189" s="322">
        <v>18660.900000000001</v>
      </c>
      <c r="L189" s="322">
        <v>17247.5</v>
      </c>
      <c r="M189" s="322">
        <v>18835</v>
      </c>
      <c r="N189" s="322">
        <v>16123.2</v>
      </c>
      <c r="O189" s="322">
        <v>11907</v>
      </c>
      <c r="P189" s="322">
        <v>219816.95</v>
      </c>
      <c r="Q189" s="323">
        <v>1</v>
      </c>
    </row>
    <row r="190" spans="1:17" ht="14.25" customHeight="1">
      <c r="A190" s="305"/>
      <c r="B190" s="247"/>
      <c r="C190" s="319"/>
      <c r="D190" s="319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</row>
    <row r="191" spans="1:17" ht="14.25" customHeight="1">
      <c r="A191" s="305"/>
      <c r="B191" s="247" t="s">
        <v>568</v>
      </c>
      <c r="C191" s="319"/>
      <c r="D191" s="319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20"/>
    </row>
    <row r="192" spans="1:17" ht="14.25" customHeight="1">
      <c r="A192" s="305"/>
      <c r="B192" s="326" t="s">
        <v>618</v>
      </c>
      <c r="C192" s="319">
        <v>6390</v>
      </c>
      <c r="D192" s="319">
        <v>6275</v>
      </c>
      <c r="E192" s="319">
        <v>6425</v>
      </c>
      <c r="F192" s="319">
        <v>7400</v>
      </c>
      <c r="G192" s="319">
        <v>5640</v>
      </c>
      <c r="H192" s="319">
        <v>6390</v>
      </c>
      <c r="I192" s="319">
        <v>6170</v>
      </c>
      <c r="J192" s="319">
        <v>5705</v>
      </c>
      <c r="K192" s="319">
        <v>6295</v>
      </c>
      <c r="L192" s="319">
        <v>5675</v>
      </c>
      <c r="M192" s="319">
        <v>6000</v>
      </c>
      <c r="N192" s="319">
        <v>4995</v>
      </c>
      <c r="O192" s="319">
        <v>5140</v>
      </c>
      <c r="P192" s="319">
        <v>72110</v>
      </c>
      <c r="Q192" s="320">
        <v>0.95453041233701763</v>
      </c>
    </row>
    <row r="193" spans="1:17" ht="14.25" customHeight="1">
      <c r="A193" s="305"/>
      <c r="B193" s="326" t="s">
        <v>619</v>
      </c>
      <c r="C193" s="319">
        <v>0</v>
      </c>
      <c r="D193" s="319">
        <v>0</v>
      </c>
      <c r="E193" s="319">
        <v>0</v>
      </c>
      <c r="F193" s="319">
        <v>0</v>
      </c>
      <c r="G193" s="319">
        <v>0</v>
      </c>
      <c r="H193" s="319">
        <v>0</v>
      </c>
      <c r="I193" s="319">
        <v>0</v>
      </c>
      <c r="J193" s="319">
        <v>0</v>
      </c>
      <c r="K193" s="319">
        <v>0</v>
      </c>
      <c r="L193" s="319">
        <v>0</v>
      </c>
      <c r="M193" s="319">
        <v>0</v>
      </c>
      <c r="N193" s="319">
        <v>0</v>
      </c>
      <c r="O193" s="319">
        <v>0</v>
      </c>
      <c r="P193" s="319">
        <v>0</v>
      </c>
      <c r="Q193" s="320">
        <v>0</v>
      </c>
    </row>
    <row r="194" spans="1:17" ht="14.25" customHeight="1">
      <c r="A194" s="305"/>
      <c r="B194" s="326" t="s">
        <v>620</v>
      </c>
      <c r="C194" s="319">
        <v>0</v>
      </c>
      <c r="D194" s="319">
        <v>0</v>
      </c>
      <c r="E194" s="319">
        <v>0</v>
      </c>
      <c r="F194" s="319">
        <v>0</v>
      </c>
      <c r="G194" s="319">
        <v>0</v>
      </c>
      <c r="H194" s="319">
        <v>0</v>
      </c>
      <c r="I194" s="319">
        <v>0</v>
      </c>
      <c r="J194" s="319">
        <v>0</v>
      </c>
      <c r="K194" s="319">
        <v>0</v>
      </c>
      <c r="L194" s="319">
        <v>0</v>
      </c>
      <c r="M194" s="319">
        <v>0</v>
      </c>
      <c r="N194" s="319">
        <v>0</v>
      </c>
      <c r="O194" s="319">
        <v>0</v>
      </c>
      <c r="P194" s="319">
        <v>0</v>
      </c>
      <c r="Q194" s="320">
        <v>0</v>
      </c>
    </row>
    <row r="195" spans="1:17" ht="14.25" customHeight="1">
      <c r="A195" s="305"/>
      <c r="B195" s="326" t="s">
        <v>621</v>
      </c>
      <c r="C195" s="319">
        <v>305</v>
      </c>
      <c r="D195" s="319">
        <v>300</v>
      </c>
      <c r="E195" s="319">
        <v>305</v>
      </c>
      <c r="F195" s="319">
        <v>350</v>
      </c>
      <c r="G195" s="319">
        <v>270</v>
      </c>
      <c r="H195" s="319">
        <v>305</v>
      </c>
      <c r="I195" s="319">
        <v>295</v>
      </c>
      <c r="J195" s="319">
        <v>270</v>
      </c>
      <c r="K195" s="319">
        <v>300</v>
      </c>
      <c r="L195" s="319">
        <v>270</v>
      </c>
      <c r="M195" s="319">
        <v>285</v>
      </c>
      <c r="N195" s="319">
        <v>240</v>
      </c>
      <c r="O195" s="319">
        <v>245</v>
      </c>
      <c r="P195" s="319">
        <v>3435</v>
      </c>
      <c r="Q195" s="320">
        <v>4.5469587662982328E-2</v>
      </c>
    </row>
    <row r="196" spans="1:17" ht="14.25" customHeight="1">
      <c r="A196" s="305"/>
      <c r="B196" s="247" t="s">
        <v>623</v>
      </c>
      <c r="C196" s="322">
        <v>6695</v>
      </c>
      <c r="D196" s="322">
        <v>6575</v>
      </c>
      <c r="E196" s="322">
        <v>6730</v>
      </c>
      <c r="F196" s="322">
        <v>7750</v>
      </c>
      <c r="G196" s="322">
        <v>5910</v>
      </c>
      <c r="H196" s="322">
        <v>6695</v>
      </c>
      <c r="I196" s="322">
        <v>6465</v>
      </c>
      <c r="J196" s="322">
        <v>5975</v>
      </c>
      <c r="K196" s="322">
        <v>6595</v>
      </c>
      <c r="L196" s="322">
        <v>5945</v>
      </c>
      <c r="M196" s="322">
        <v>6285</v>
      </c>
      <c r="N196" s="322">
        <v>5235</v>
      </c>
      <c r="O196" s="322">
        <v>5385</v>
      </c>
      <c r="P196" s="322">
        <v>75545</v>
      </c>
      <c r="Q196" s="323">
        <v>1</v>
      </c>
    </row>
    <row r="197" spans="1:17" ht="14.25" customHeight="1">
      <c r="A197" s="305"/>
      <c r="B197" s="247"/>
      <c r="C197" s="319"/>
      <c r="D197" s="319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</row>
    <row r="198" spans="1:17" ht="14.25" customHeight="1">
      <c r="A198" s="305"/>
      <c r="B198" s="247" t="s">
        <v>569</v>
      </c>
      <c r="C198" s="319"/>
      <c r="D198" s="319"/>
      <c r="E198" s="319"/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</row>
    <row r="199" spans="1:17" ht="14.25" customHeight="1">
      <c r="A199" s="305"/>
      <c r="B199" s="326" t="s">
        <v>618</v>
      </c>
      <c r="C199" s="319">
        <v>1980</v>
      </c>
      <c r="D199" s="319">
        <v>1944</v>
      </c>
      <c r="E199" s="319">
        <v>1980</v>
      </c>
      <c r="F199" s="319">
        <v>2286</v>
      </c>
      <c r="G199" s="319">
        <v>1746</v>
      </c>
      <c r="H199" s="319">
        <v>1980</v>
      </c>
      <c r="I199" s="319">
        <v>1908</v>
      </c>
      <c r="J199" s="319">
        <v>1764</v>
      </c>
      <c r="K199" s="319">
        <v>1944</v>
      </c>
      <c r="L199" s="319">
        <v>1746</v>
      </c>
      <c r="M199" s="319">
        <v>1854</v>
      </c>
      <c r="N199" s="319">
        <v>1548</v>
      </c>
      <c r="O199" s="319">
        <v>1584</v>
      </c>
      <c r="P199" s="319">
        <v>22284</v>
      </c>
      <c r="Q199" s="320">
        <v>0.30448862471817995</v>
      </c>
    </row>
    <row r="200" spans="1:17" ht="14.25" customHeight="1">
      <c r="A200" s="305"/>
      <c r="B200" s="326" t="s">
        <v>620</v>
      </c>
      <c r="C200" s="319">
        <v>0</v>
      </c>
      <c r="D200" s="319">
        <v>0</v>
      </c>
      <c r="E200" s="319">
        <v>0</v>
      </c>
      <c r="F200" s="319">
        <v>0</v>
      </c>
      <c r="G200" s="319">
        <v>0</v>
      </c>
      <c r="H200" s="319">
        <v>0</v>
      </c>
      <c r="I200" s="319">
        <v>0</v>
      </c>
      <c r="J200" s="319">
        <v>0</v>
      </c>
      <c r="K200" s="319">
        <v>0</v>
      </c>
      <c r="L200" s="319">
        <v>0</v>
      </c>
      <c r="M200" s="319">
        <v>0</v>
      </c>
      <c r="N200" s="319">
        <v>0</v>
      </c>
      <c r="O200" s="319">
        <v>0</v>
      </c>
      <c r="P200" s="319">
        <v>0</v>
      </c>
      <c r="Q200" s="320">
        <v>0</v>
      </c>
    </row>
    <row r="201" spans="1:17" ht="14.25" customHeight="1">
      <c r="A201" s="305"/>
      <c r="B201" s="326" t="s">
        <v>621</v>
      </c>
      <c r="C201" s="319">
        <v>4503</v>
      </c>
      <c r="D201" s="319">
        <v>4427</v>
      </c>
      <c r="E201" s="319">
        <v>4541</v>
      </c>
      <c r="F201" s="319">
        <v>5225</v>
      </c>
      <c r="G201" s="319">
        <v>3990</v>
      </c>
      <c r="H201" s="319">
        <v>4503</v>
      </c>
      <c r="I201" s="319">
        <v>4351</v>
      </c>
      <c r="J201" s="319">
        <v>4028</v>
      </c>
      <c r="K201" s="319">
        <v>4446</v>
      </c>
      <c r="L201" s="319">
        <v>4009</v>
      </c>
      <c r="M201" s="319">
        <v>4237</v>
      </c>
      <c r="N201" s="319">
        <v>3515</v>
      </c>
      <c r="O201" s="319">
        <v>3629</v>
      </c>
      <c r="P201" s="319">
        <v>50901</v>
      </c>
      <c r="Q201" s="320">
        <v>0.69551137528182005</v>
      </c>
    </row>
    <row r="202" spans="1:17" ht="14.25" customHeight="1">
      <c r="A202" s="305"/>
      <c r="B202" s="247" t="s">
        <v>624</v>
      </c>
      <c r="C202" s="322">
        <v>6483</v>
      </c>
      <c r="D202" s="322">
        <v>6371</v>
      </c>
      <c r="E202" s="322">
        <v>6521</v>
      </c>
      <c r="F202" s="322">
        <v>7511</v>
      </c>
      <c r="G202" s="322">
        <v>5736</v>
      </c>
      <c r="H202" s="322">
        <v>6483</v>
      </c>
      <c r="I202" s="322">
        <v>6259</v>
      </c>
      <c r="J202" s="322">
        <v>5792</v>
      </c>
      <c r="K202" s="322">
        <v>6390</v>
      </c>
      <c r="L202" s="322">
        <v>5755</v>
      </c>
      <c r="M202" s="322">
        <v>6091</v>
      </c>
      <c r="N202" s="322">
        <v>5063</v>
      </c>
      <c r="O202" s="322">
        <v>5213</v>
      </c>
      <c r="P202" s="322">
        <v>73185</v>
      </c>
      <c r="Q202" s="323">
        <v>1</v>
      </c>
    </row>
    <row r="203" spans="1:17" ht="7.5" customHeight="1">
      <c r="A203" s="305"/>
      <c r="B203" s="247"/>
      <c r="C203" s="319"/>
      <c r="D203" s="319"/>
      <c r="E203" s="319"/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</row>
    <row r="204" spans="1:17" ht="14.25" customHeight="1">
      <c r="A204" s="305"/>
      <c r="B204" s="247" t="s">
        <v>570</v>
      </c>
      <c r="C204" s="319"/>
      <c r="D204" s="319"/>
      <c r="E204" s="319"/>
      <c r="F204" s="319"/>
      <c r="G204" s="319"/>
      <c r="H204" s="319"/>
      <c r="I204" s="319"/>
      <c r="J204" s="319"/>
      <c r="K204" s="319"/>
      <c r="L204" s="319"/>
      <c r="M204" s="319"/>
      <c r="N204" s="319"/>
      <c r="O204" s="319"/>
    </row>
    <row r="205" spans="1:17" ht="14.25" customHeight="1">
      <c r="A205" s="305"/>
      <c r="B205" s="326" t="s">
        <v>618</v>
      </c>
      <c r="C205" s="319">
        <v>3600</v>
      </c>
      <c r="D205" s="319">
        <v>26400</v>
      </c>
      <c r="E205" s="319">
        <v>4400</v>
      </c>
      <c r="F205" s="319">
        <v>4000</v>
      </c>
      <c r="G205" s="319">
        <v>3200</v>
      </c>
      <c r="H205" s="319">
        <v>3600</v>
      </c>
      <c r="I205" s="319">
        <v>3200</v>
      </c>
      <c r="J205" s="319">
        <v>1600</v>
      </c>
      <c r="K205" s="319">
        <v>1600</v>
      </c>
      <c r="L205" s="319">
        <v>7200</v>
      </c>
      <c r="M205" s="319">
        <v>9600</v>
      </c>
      <c r="N205" s="319">
        <v>3200</v>
      </c>
      <c r="O205" s="319">
        <v>3200</v>
      </c>
      <c r="P205" s="319">
        <v>71200</v>
      </c>
      <c r="Q205" s="320">
        <v>0.11086111997757865</v>
      </c>
    </row>
    <row r="206" spans="1:17" ht="14.25" customHeight="1">
      <c r="A206" s="305"/>
      <c r="B206" s="326" t="s">
        <v>620</v>
      </c>
      <c r="C206" s="319">
        <v>17850</v>
      </c>
      <c r="D206" s="319">
        <v>28000</v>
      </c>
      <c r="E206" s="319">
        <v>20400</v>
      </c>
      <c r="F206" s="319">
        <v>19550</v>
      </c>
      <c r="G206" s="319">
        <v>18700</v>
      </c>
      <c r="H206" s="319">
        <v>17850</v>
      </c>
      <c r="I206" s="319">
        <v>16150</v>
      </c>
      <c r="J206" s="319">
        <v>9945</v>
      </c>
      <c r="K206" s="319">
        <v>14450</v>
      </c>
      <c r="L206" s="319">
        <v>17000</v>
      </c>
      <c r="M206" s="319">
        <v>11900</v>
      </c>
      <c r="N206" s="319">
        <v>8500</v>
      </c>
      <c r="O206" s="319">
        <v>25500</v>
      </c>
      <c r="P206" s="319">
        <v>207945</v>
      </c>
      <c r="Q206" s="320">
        <v>0.32377830890080889</v>
      </c>
    </row>
    <row r="207" spans="1:17" ht="14.25" customHeight="1">
      <c r="A207" s="305"/>
      <c r="B207" s="326" t="s">
        <v>621</v>
      </c>
      <c r="C207" s="319">
        <v>18700</v>
      </c>
      <c r="D207" s="319">
        <v>36300</v>
      </c>
      <c r="E207" s="319">
        <v>23100</v>
      </c>
      <c r="F207" s="319">
        <v>21450</v>
      </c>
      <c r="G207" s="319">
        <v>1650</v>
      </c>
      <c r="H207" s="319">
        <v>18700</v>
      </c>
      <c r="I207" s="319">
        <v>17600</v>
      </c>
      <c r="J207" s="319">
        <v>22000</v>
      </c>
      <c r="K207" s="319">
        <v>26400</v>
      </c>
      <c r="L207" s="319">
        <v>14300</v>
      </c>
      <c r="M207" s="319">
        <v>33000</v>
      </c>
      <c r="N207" s="319">
        <v>22000</v>
      </c>
      <c r="O207" s="319">
        <v>33000</v>
      </c>
      <c r="P207" s="319">
        <v>269500</v>
      </c>
      <c r="Q207" s="320">
        <v>0.41962179542075062</v>
      </c>
    </row>
    <row r="208" spans="1:17" ht="14.25" customHeight="1">
      <c r="A208" s="305"/>
      <c r="B208" s="326" t="s">
        <v>625</v>
      </c>
      <c r="C208" s="319">
        <v>5400</v>
      </c>
      <c r="D208" s="319">
        <v>10800</v>
      </c>
      <c r="E208" s="319">
        <v>8100</v>
      </c>
      <c r="F208" s="319">
        <v>6300</v>
      </c>
      <c r="G208" s="319">
        <v>5400</v>
      </c>
      <c r="H208" s="319">
        <v>5400</v>
      </c>
      <c r="I208" s="319">
        <v>1800</v>
      </c>
      <c r="J208" s="319">
        <v>7200</v>
      </c>
      <c r="K208" s="319">
        <v>3600</v>
      </c>
      <c r="L208" s="319">
        <v>9000</v>
      </c>
      <c r="M208" s="319">
        <v>5400</v>
      </c>
      <c r="N208" s="319">
        <v>3600</v>
      </c>
      <c r="O208" s="319">
        <v>3600</v>
      </c>
      <c r="P208" s="319">
        <v>70200</v>
      </c>
      <c r="Q208" s="320">
        <v>0.10930408177564636</v>
      </c>
    </row>
    <row r="209" spans="1:17" ht="14.25" customHeight="1">
      <c r="A209" s="305"/>
      <c r="B209" s="326" t="s">
        <v>626</v>
      </c>
      <c r="C209" s="319">
        <v>1800</v>
      </c>
      <c r="D209" s="319">
        <v>3600</v>
      </c>
      <c r="E209" s="319">
        <v>2700</v>
      </c>
      <c r="F209" s="319">
        <v>2100</v>
      </c>
      <c r="G209" s="319">
        <v>1800</v>
      </c>
      <c r="H209" s="319">
        <v>1800</v>
      </c>
      <c r="I209" s="319">
        <v>600</v>
      </c>
      <c r="J209" s="319">
        <v>2400</v>
      </c>
      <c r="K209" s="319">
        <v>1200</v>
      </c>
      <c r="L209" s="319">
        <v>3000</v>
      </c>
      <c r="M209" s="319">
        <v>1800</v>
      </c>
      <c r="N209" s="319">
        <v>1200</v>
      </c>
      <c r="O209" s="319">
        <v>1200</v>
      </c>
      <c r="P209" s="319">
        <v>23400</v>
      </c>
      <c r="Q209" s="320">
        <v>3.6434693925215457E-2</v>
      </c>
    </row>
    <row r="210" spans="1:17" ht="14.25" customHeight="1">
      <c r="A210" s="305"/>
      <c r="B210" s="247" t="s">
        <v>627</v>
      </c>
      <c r="C210" s="322">
        <v>47350</v>
      </c>
      <c r="D210" s="322">
        <v>105100</v>
      </c>
      <c r="E210" s="322">
        <v>58700</v>
      </c>
      <c r="F210" s="322">
        <v>53400</v>
      </c>
      <c r="G210" s="322">
        <v>30750</v>
      </c>
      <c r="H210" s="322">
        <v>47350</v>
      </c>
      <c r="I210" s="322">
        <v>39350</v>
      </c>
      <c r="J210" s="322">
        <v>43145</v>
      </c>
      <c r="K210" s="322">
        <v>47250</v>
      </c>
      <c r="L210" s="322">
        <v>50500</v>
      </c>
      <c r="M210" s="322">
        <v>61700</v>
      </c>
      <c r="N210" s="322">
        <v>38500</v>
      </c>
      <c r="O210" s="322">
        <v>66500</v>
      </c>
      <c r="P210" s="322">
        <v>642245</v>
      </c>
      <c r="Q210" s="323">
        <v>1</v>
      </c>
    </row>
    <row r="211" spans="1:17" ht="6" customHeight="1">
      <c r="A211" s="305"/>
      <c r="B211" s="247"/>
      <c r="C211" s="319"/>
      <c r="D211" s="319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</row>
    <row r="212" spans="1:17" ht="14.25" customHeight="1">
      <c r="A212" s="305"/>
      <c r="B212" s="247" t="s">
        <v>571</v>
      </c>
      <c r="C212" s="319"/>
      <c r="D212" s="319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  <c r="O212" s="319"/>
    </row>
    <row r="213" spans="1:17" ht="14.25" customHeight="1">
      <c r="A213" s="305"/>
      <c r="B213" s="326" t="s">
        <v>618</v>
      </c>
      <c r="C213" s="319">
        <v>0</v>
      </c>
      <c r="D213" s="319">
        <v>0</v>
      </c>
      <c r="E213" s="319">
        <v>0</v>
      </c>
      <c r="F213" s="319">
        <v>0</v>
      </c>
      <c r="G213" s="319">
        <v>0</v>
      </c>
      <c r="H213" s="319">
        <v>0</v>
      </c>
      <c r="I213" s="319">
        <v>0</v>
      </c>
      <c r="J213" s="319">
        <v>0</v>
      </c>
      <c r="K213" s="319">
        <v>0</v>
      </c>
      <c r="L213" s="319">
        <v>0</v>
      </c>
      <c r="M213" s="319">
        <v>0</v>
      </c>
      <c r="N213" s="319">
        <v>0</v>
      </c>
      <c r="O213" s="319">
        <v>0</v>
      </c>
      <c r="P213" s="319">
        <v>0</v>
      </c>
      <c r="Q213" s="320">
        <v>0</v>
      </c>
    </row>
    <row r="214" spans="1:17" ht="14.25" customHeight="1">
      <c r="A214" s="305"/>
      <c r="B214" s="326" t="s">
        <v>620</v>
      </c>
      <c r="C214" s="319">
        <v>0</v>
      </c>
      <c r="D214" s="319">
        <v>0</v>
      </c>
      <c r="E214" s="319">
        <v>0</v>
      </c>
      <c r="F214" s="319">
        <v>0</v>
      </c>
      <c r="G214" s="319">
        <v>0</v>
      </c>
      <c r="H214" s="319">
        <v>0</v>
      </c>
      <c r="I214" s="319">
        <v>0</v>
      </c>
      <c r="J214" s="319">
        <v>0</v>
      </c>
      <c r="K214" s="319">
        <v>0</v>
      </c>
      <c r="L214" s="319">
        <v>0</v>
      </c>
      <c r="M214" s="319">
        <v>0</v>
      </c>
      <c r="N214" s="319">
        <v>0</v>
      </c>
      <c r="O214" s="319">
        <v>0</v>
      </c>
      <c r="P214" s="319">
        <v>0</v>
      </c>
      <c r="Q214" s="320">
        <v>0</v>
      </c>
    </row>
    <row r="215" spans="1:17" ht="14.25" customHeight="1">
      <c r="A215" s="305"/>
      <c r="B215" s="326" t="s">
        <v>621</v>
      </c>
      <c r="C215" s="319">
        <v>0</v>
      </c>
      <c r="D215" s="319">
        <v>0</v>
      </c>
      <c r="E215" s="319">
        <v>0</v>
      </c>
      <c r="F215" s="319">
        <v>0</v>
      </c>
      <c r="G215" s="319">
        <v>0</v>
      </c>
      <c r="H215" s="319">
        <v>0</v>
      </c>
      <c r="I215" s="319">
        <v>0</v>
      </c>
      <c r="J215" s="319">
        <v>0</v>
      </c>
      <c r="K215" s="319">
        <v>0</v>
      </c>
      <c r="L215" s="319">
        <v>0</v>
      </c>
      <c r="M215" s="319">
        <v>0</v>
      </c>
      <c r="N215" s="319">
        <v>0</v>
      </c>
      <c r="O215" s="319">
        <v>0</v>
      </c>
      <c r="P215" s="319">
        <v>0</v>
      </c>
      <c r="Q215" s="320">
        <v>0</v>
      </c>
    </row>
    <row r="216" spans="1:17" ht="14.25" customHeight="1">
      <c r="A216" s="305"/>
      <c r="B216" s="326" t="s">
        <v>625</v>
      </c>
      <c r="C216" s="319">
        <v>0</v>
      </c>
      <c r="D216" s="319">
        <v>0</v>
      </c>
      <c r="E216" s="319">
        <v>0</v>
      </c>
      <c r="F216" s="319">
        <v>0</v>
      </c>
      <c r="G216" s="319">
        <v>0</v>
      </c>
      <c r="H216" s="319">
        <v>0</v>
      </c>
      <c r="I216" s="319">
        <v>0</v>
      </c>
      <c r="J216" s="319">
        <v>0</v>
      </c>
      <c r="K216" s="319">
        <v>0</v>
      </c>
      <c r="L216" s="319">
        <v>0</v>
      </c>
      <c r="M216" s="319">
        <v>0</v>
      </c>
      <c r="N216" s="319">
        <v>0</v>
      </c>
      <c r="O216" s="319">
        <v>0</v>
      </c>
      <c r="P216" s="319">
        <v>0</v>
      </c>
      <c r="Q216" s="320">
        <v>0</v>
      </c>
    </row>
    <row r="217" spans="1:17" ht="14.25" customHeight="1">
      <c r="A217" s="305"/>
      <c r="B217" s="326" t="s">
        <v>626</v>
      </c>
      <c r="C217" s="319">
        <v>0</v>
      </c>
      <c r="D217" s="319">
        <v>0</v>
      </c>
      <c r="E217" s="319">
        <v>0</v>
      </c>
      <c r="F217" s="319">
        <v>0</v>
      </c>
      <c r="G217" s="319">
        <v>0</v>
      </c>
      <c r="H217" s="319">
        <v>0</v>
      </c>
      <c r="I217" s="319">
        <v>0</v>
      </c>
      <c r="J217" s="319">
        <v>0</v>
      </c>
      <c r="K217" s="319">
        <v>0</v>
      </c>
      <c r="L217" s="319">
        <v>0</v>
      </c>
      <c r="M217" s="319">
        <v>0</v>
      </c>
      <c r="N217" s="319">
        <v>0</v>
      </c>
      <c r="O217" s="319">
        <v>0</v>
      </c>
      <c r="P217" s="319">
        <v>0</v>
      </c>
      <c r="Q217" s="320">
        <v>0</v>
      </c>
    </row>
    <row r="218" spans="1:17" ht="14.25" customHeight="1">
      <c r="A218" s="305"/>
      <c r="B218" s="247" t="s">
        <v>628</v>
      </c>
      <c r="C218" s="322">
        <v>0</v>
      </c>
      <c r="D218" s="322">
        <v>0</v>
      </c>
      <c r="E218" s="322">
        <v>0</v>
      </c>
      <c r="F218" s="322">
        <v>0</v>
      </c>
      <c r="G218" s="322">
        <v>0</v>
      </c>
      <c r="H218" s="322">
        <v>0</v>
      </c>
      <c r="I218" s="322">
        <v>0</v>
      </c>
      <c r="J218" s="322">
        <v>0</v>
      </c>
      <c r="K218" s="322">
        <v>0</v>
      </c>
      <c r="L218" s="322">
        <v>0</v>
      </c>
      <c r="M218" s="322">
        <v>0</v>
      </c>
      <c r="N218" s="322">
        <v>0</v>
      </c>
      <c r="O218" s="322">
        <v>0</v>
      </c>
      <c r="P218" s="322">
        <v>0</v>
      </c>
      <c r="Q218" s="323">
        <v>0</v>
      </c>
    </row>
    <row r="219" spans="1:17" ht="14.25" customHeight="1">
      <c r="A219" s="305"/>
      <c r="B219" s="247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</row>
    <row r="220" spans="1:17" ht="14.25" customHeight="1">
      <c r="A220" s="305"/>
      <c r="B220" s="247" t="s">
        <v>561</v>
      </c>
      <c r="C220" s="319"/>
      <c r="D220" s="319"/>
      <c r="E220" s="319"/>
      <c r="F220" s="319"/>
      <c r="G220" s="319"/>
      <c r="H220" s="319"/>
      <c r="I220" s="319"/>
      <c r="J220" s="319"/>
      <c r="K220" s="319"/>
      <c r="L220" s="319"/>
      <c r="M220" s="319"/>
      <c r="N220" s="319"/>
      <c r="O220" s="319"/>
    </row>
    <row r="221" spans="1:17" ht="14.25" customHeight="1">
      <c r="A221" s="305"/>
      <c r="B221" s="326" t="s">
        <v>618</v>
      </c>
      <c r="C221" s="319">
        <v>0</v>
      </c>
      <c r="D221" s="319">
        <v>0</v>
      </c>
      <c r="E221" s="319">
        <v>0</v>
      </c>
      <c r="F221" s="319">
        <v>0</v>
      </c>
      <c r="G221" s="319">
        <v>0</v>
      </c>
      <c r="H221" s="319">
        <v>0</v>
      </c>
      <c r="I221" s="319">
        <v>0</v>
      </c>
      <c r="J221" s="319">
        <v>0</v>
      </c>
      <c r="K221" s="319">
        <v>0</v>
      </c>
      <c r="L221" s="319">
        <v>0</v>
      </c>
      <c r="M221" s="319">
        <v>0</v>
      </c>
      <c r="N221" s="319">
        <v>0</v>
      </c>
      <c r="O221" s="319">
        <v>0</v>
      </c>
      <c r="P221" s="319">
        <v>0</v>
      </c>
      <c r="Q221" s="320">
        <v>0</v>
      </c>
    </row>
    <row r="222" spans="1:17" ht="14.25" customHeight="1">
      <c r="A222" s="305"/>
      <c r="B222" s="326" t="s">
        <v>620</v>
      </c>
      <c r="C222" s="319">
        <v>0</v>
      </c>
      <c r="D222" s="319">
        <v>0</v>
      </c>
      <c r="E222" s="319">
        <v>0</v>
      </c>
      <c r="F222" s="319">
        <v>0</v>
      </c>
      <c r="G222" s="319">
        <v>0</v>
      </c>
      <c r="H222" s="319">
        <v>0</v>
      </c>
      <c r="I222" s="319">
        <v>0</v>
      </c>
      <c r="J222" s="319">
        <v>0</v>
      </c>
      <c r="K222" s="319">
        <v>0</v>
      </c>
      <c r="L222" s="319">
        <v>0</v>
      </c>
      <c r="M222" s="319">
        <v>0</v>
      </c>
      <c r="N222" s="319">
        <v>0</v>
      </c>
      <c r="O222" s="319">
        <v>0</v>
      </c>
      <c r="P222" s="319">
        <v>0</v>
      </c>
      <c r="Q222" s="320">
        <v>0</v>
      </c>
    </row>
    <row r="223" spans="1:17" ht="14.25" customHeight="1">
      <c r="A223" s="305"/>
      <c r="B223" s="326" t="s">
        <v>621</v>
      </c>
      <c r="C223" s="319">
        <v>0</v>
      </c>
      <c r="D223" s="319">
        <v>0</v>
      </c>
      <c r="E223" s="319">
        <v>0</v>
      </c>
      <c r="F223" s="319">
        <v>0</v>
      </c>
      <c r="G223" s="319">
        <v>0</v>
      </c>
      <c r="H223" s="319">
        <v>0</v>
      </c>
      <c r="I223" s="319">
        <v>0</v>
      </c>
      <c r="J223" s="319">
        <v>0</v>
      </c>
      <c r="K223" s="319">
        <v>0</v>
      </c>
      <c r="L223" s="319">
        <v>0</v>
      </c>
      <c r="M223" s="319">
        <v>0</v>
      </c>
      <c r="N223" s="319">
        <v>0</v>
      </c>
      <c r="O223" s="319">
        <v>0</v>
      </c>
      <c r="P223" s="319">
        <v>0</v>
      </c>
      <c r="Q223" s="320">
        <v>0</v>
      </c>
    </row>
    <row r="224" spans="1:17" ht="14.25" customHeight="1">
      <c r="A224" s="305"/>
      <c r="B224" s="326" t="s">
        <v>625</v>
      </c>
      <c r="C224" s="319">
        <v>0</v>
      </c>
      <c r="D224" s="319">
        <v>0</v>
      </c>
      <c r="E224" s="319">
        <v>0</v>
      </c>
      <c r="F224" s="319">
        <v>0</v>
      </c>
      <c r="G224" s="319">
        <v>0</v>
      </c>
      <c r="H224" s="319">
        <v>0</v>
      </c>
      <c r="I224" s="319">
        <v>0</v>
      </c>
      <c r="J224" s="319">
        <v>0</v>
      </c>
      <c r="K224" s="319">
        <v>0</v>
      </c>
      <c r="L224" s="319">
        <v>0</v>
      </c>
      <c r="M224" s="319">
        <v>0</v>
      </c>
      <c r="N224" s="319">
        <v>0</v>
      </c>
      <c r="O224" s="319">
        <v>0</v>
      </c>
      <c r="P224" s="319">
        <v>0</v>
      </c>
      <c r="Q224" s="320">
        <v>0</v>
      </c>
    </row>
    <row r="225" spans="1:17" ht="14.25" customHeight="1">
      <c r="A225" s="305"/>
      <c r="B225" s="326" t="s">
        <v>626</v>
      </c>
      <c r="C225" s="319">
        <v>0</v>
      </c>
      <c r="D225" s="319">
        <v>0</v>
      </c>
      <c r="E225" s="319">
        <v>0</v>
      </c>
      <c r="F225" s="319">
        <v>0</v>
      </c>
      <c r="G225" s="319">
        <v>0</v>
      </c>
      <c r="H225" s="319">
        <v>0</v>
      </c>
      <c r="I225" s="319">
        <v>0</v>
      </c>
      <c r="J225" s="319">
        <v>0</v>
      </c>
      <c r="K225" s="319">
        <v>0</v>
      </c>
      <c r="L225" s="319">
        <v>0</v>
      </c>
      <c r="M225" s="319">
        <v>0</v>
      </c>
      <c r="N225" s="319">
        <v>0</v>
      </c>
      <c r="O225" s="319">
        <v>0</v>
      </c>
      <c r="P225" s="319">
        <v>0</v>
      </c>
      <c r="Q225" s="320">
        <v>0</v>
      </c>
    </row>
    <row r="226" spans="1:17" ht="14.25" customHeight="1">
      <c r="A226" s="305"/>
      <c r="B226" s="247" t="s">
        <v>628</v>
      </c>
      <c r="C226" s="322">
        <v>0</v>
      </c>
      <c r="D226" s="322">
        <v>0</v>
      </c>
      <c r="E226" s="322">
        <v>0</v>
      </c>
      <c r="F226" s="322">
        <v>0</v>
      </c>
      <c r="G226" s="322">
        <v>0</v>
      </c>
      <c r="H226" s="322">
        <v>0</v>
      </c>
      <c r="I226" s="322">
        <v>0</v>
      </c>
      <c r="J226" s="322">
        <v>0</v>
      </c>
      <c r="K226" s="322">
        <v>0</v>
      </c>
      <c r="L226" s="322">
        <v>0</v>
      </c>
      <c r="M226" s="322">
        <v>0</v>
      </c>
      <c r="N226" s="322">
        <v>0</v>
      </c>
      <c r="O226" s="322">
        <v>0</v>
      </c>
      <c r="P226" s="322">
        <v>0</v>
      </c>
      <c r="Q226" s="323">
        <v>0</v>
      </c>
    </row>
    <row r="227" spans="1:17" ht="14.25" customHeight="1">
      <c r="A227" s="305"/>
      <c r="B227" s="247"/>
      <c r="C227" s="319"/>
      <c r="D227" s="319"/>
      <c r="E227" s="319"/>
      <c r="F227" s="319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</row>
    <row r="228" spans="1:17" ht="14.25" customHeight="1">
      <c r="A228" s="305"/>
      <c r="B228" s="247" t="s">
        <v>629</v>
      </c>
      <c r="C228" s="319"/>
      <c r="D228" s="319"/>
      <c r="E228" s="319"/>
      <c r="F228" s="319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</row>
    <row r="229" spans="1:17" ht="14.25" customHeight="1">
      <c r="A229" s="305"/>
      <c r="B229" s="326" t="s">
        <v>620</v>
      </c>
      <c r="C229" s="319">
        <v>0</v>
      </c>
      <c r="D229" s="319">
        <v>0</v>
      </c>
      <c r="E229" s="319">
        <v>0</v>
      </c>
      <c r="F229" s="319">
        <v>0</v>
      </c>
      <c r="G229" s="319">
        <v>0</v>
      </c>
      <c r="H229" s="319">
        <v>0</v>
      </c>
      <c r="I229" s="319">
        <v>0</v>
      </c>
      <c r="J229" s="319">
        <v>0</v>
      </c>
      <c r="K229" s="319">
        <v>0</v>
      </c>
      <c r="L229" s="319">
        <v>0</v>
      </c>
      <c r="M229" s="319">
        <v>0</v>
      </c>
      <c r="N229" s="319">
        <v>0</v>
      </c>
      <c r="O229" s="319">
        <v>0</v>
      </c>
      <c r="P229" s="319">
        <v>0</v>
      </c>
      <c r="Q229" s="320">
        <v>0</v>
      </c>
    </row>
    <row r="230" spans="1:17" ht="14.25" customHeight="1">
      <c r="A230" s="305"/>
      <c r="B230" s="326" t="s">
        <v>621</v>
      </c>
      <c r="C230" s="319">
        <v>0</v>
      </c>
      <c r="D230" s="319">
        <v>0</v>
      </c>
      <c r="E230" s="319">
        <v>0</v>
      </c>
      <c r="F230" s="319">
        <v>0</v>
      </c>
      <c r="G230" s="319">
        <v>0</v>
      </c>
      <c r="H230" s="319">
        <v>0</v>
      </c>
      <c r="I230" s="319">
        <v>0</v>
      </c>
      <c r="J230" s="319">
        <v>0</v>
      </c>
      <c r="K230" s="319">
        <v>0</v>
      </c>
      <c r="L230" s="319">
        <v>0</v>
      </c>
      <c r="M230" s="319">
        <v>0</v>
      </c>
      <c r="N230" s="319">
        <v>0</v>
      </c>
      <c r="O230" s="319">
        <v>0</v>
      </c>
      <c r="P230" s="319">
        <v>0</v>
      </c>
      <c r="Q230" s="320">
        <v>0</v>
      </c>
    </row>
    <row r="231" spans="1:17" ht="14.25" customHeight="1">
      <c r="A231" s="305"/>
      <c r="B231" s="247" t="s">
        <v>624</v>
      </c>
      <c r="C231" s="322">
        <v>0</v>
      </c>
      <c r="D231" s="322">
        <v>0</v>
      </c>
      <c r="E231" s="322">
        <v>0</v>
      </c>
      <c r="F231" s="322">
        <v>0</v>
      </c>
      <c r="G231" s="322">
        <v>0</v>
      </c>
      <c r="H231" s="322">
        <v>0</v>
      </c>
      <c r="I231" s="322">
        <v>0</v>
      </c>
      <c r="J231" s="322">
        <v>0</v>
      </c>
      <c r="K231" s="322">
        <v>0</v>
      </c>
      <c r="L231" s="322">
        <v>0</v>
      </c>
      <c r="M231" s="322">
        <v>0</v>
      </c>
      <c r="N231" s="322">
        <v>0</v>
      </c>
      <c r="O231" s="322">
        <v>0</v>
      </c>
      <c r="P231" s="322">
        <v>0</v>
      </c>
      <c r="Q231" s="323">
        <v>0</v>
      </c>
    </row>
    <row r="232" spans="1:17" ht="14.25" customHeight="1">
      <c r="A232" s="305"/>
      <c r="B232" s="247"/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20"/>
    </row>
    <row r="233" spans="1:17" ht="14.25" customHeight="1">
      <c r="A233" s="305"/>
      <c r="B233" s="247" t="s">
        <v>573</v>
      </c>
      <c r="C233" s="319"/>
      <c r="D233" s="319"/>
      <c r="E233" s="319"/>
      <c r="F233" s="319"/>
      <c r="G233" s="319"/>
      <c r="H233" s="319"/>
      <c r="I233" s="319"/>
      <c r="J233" s="319"/>
      <c r="K233" s="319"/>
      <c r="L233" s="319"/>
      <c r="M233" s="319"/>
      <c r="N233" s="319"/>
      <c r="O233" s="319"/>
      <c r="P233" s="319"/>
    </row>
    <row r="234" spans="1:17" ht="14.25" customHeight="1">
      <c r="A234" s="305"/>
      <c r="B234" s="326" t="s">
        <v>620</v>
      </c>
      <c r="C234" s="319">
        <v>0</v>
      </c>
      <c r="D234" s="319">
        <v>0</v>
      </c>
      <c r="E234" s="319">
        <v>0</v>
      </c>
      <c r="F234" s="319">
        <v>0</v>
      </c>
      <c r="G234" s="319">
        <v>0</v>
      </c>
      <c r="H234" s="319">
        <v>0</v>
      </c>
      <c r="I234" s="319">
        <v>0</v>
      </c>
      <c r="J234" s="319">
        <v>0</v>
      </c>
      <c r="K234" s="319">
        <v>0</v>
      </c>
      <c r="L234" s="319">
        <v>0</v>
      </c>
      <c r="M234" s="319">
        <v>0</v>
      </c>
      <c r="N234" s="319">
        <v>0</v>
      </c>
      <c r="O234" s="319">
        <v>0</v>
      </c>
      <c r="P234" s="319">
        <v>0</v>
      </c>
      <c r="Q234" s="320">
        <v>0</v>
      </c>
    </row>
    <row r="235" spans="1:17" ht="14.25" customHeight="1">
      <c r="A235" s="305"/>
      <c r="B235" s="326" t="s">
        <v>621</v>
      </c>
      <c r="C235" s="319">
        <v>0</v>
      </c>
      <c r="D235" s="319">
        <v>0</v>
      </c>
      <c r="E235" s="319">
        <v>0</v>
      </c>
      <c r="F235" s="319">
        <v>0</v>
      </c>
      <c r="G235" s="319">
        <v>0</v>
      </c>
      <c r="H235" s="319">
        <v>0</v>
      </c>
      <c r="I235" s="319">
        <v>0</v>
      </c>
      <c r="J235" s="319">
        <v>0</v>
      </c>
      <c r="K235" s="319">
        <v>0</v>
      </c>
      <c r="L235" s="319">
        <v>0</v>
      </c>
      <c r="M235" s="319">
        <v>0</v>
      </c>
      <c r="N235" s="319">
        <v>0</v>
      </c>
      <c r="O235" s="319">
        <v>0</v>
      </c>
      <c r="P235" s="319">
        <v>0</v>
      </c>
      <c r="Q235" s="320">
        <v>0</v>
      </c>
    </row>
    <row r="236" spans="1:17" ht="14.25" customHeight="1">
      <c r="A236" s="305"/>
      <c r="B236" s="247" t="s">
        <v>631</v>
      </c>
      <c r="C236" s="322">
        <v>0</v>
      </c>
      <c r="D236" s="322">
        <v>0</v>
      </c>
      <c r="E236" s="322">
        <v>0</v>
      </c>
      <c r="F236" s="322">
        <v>0</v>
      </c>
      <c r="G236" s="322">
        <v>0</v>
      </c>
      <c r="H236" s="322">
        <v>0</v>
      </c>
      <c r="I236" s="322">
        <v>0</v>
      </c>
      <c r="J236" s="322">
        <v>0</v>
      </c>
      <c r="K236" s="322">
        <v>0</v>
      </c>
      <c r="L236" s="322">
        <v>0</v>
      </c>
      <c r="M236" s="322">
        <v>0</v>
      </c>
      <c r="N236" s="322">
        <v>0</v>
      </c>
      <c r="O236" s="322">
        <v>0</v>
      </c>
      <c r="P236" s="322">
        <v>0</v>
      </c>
      <c r="Q236" s="323">
        <v>0</v>
      </c>
    </row>
    <row r="237" spans="1:17" ht="14.25" customHeight="1">
      <c r="A237" s="305"/>
      <c r="B237" s="247"/>
      <c r="C237" s="319"/>
      <c r="D237" s="319"/>
      <c r="E237" s="319"/>
      <c r="F237" s="319"/>
      <c r="G237" s="319"/>
      <c r="H237" s="319"/>
      <c r="I237" s="319"/>
      <c r="J237" s="319"/>
      <c r="K237" s="319"/>
      <c r="L237" s="319"/>
      <c r="M237" s="319"/>
      <c r="N237" s="319"/>
      <c r="O237" s="319"/>
      <c r="P237" s="319"/>
      <c r="Q237" s="320"/>
    </row>
    <row r="238" spans="1:17" ht="14.25" customHeight="1">
      <c r="A238" s="305"/>
      <c r="B238" s="247" t="s">
        <v>575</v>
      </c>
      <c r="C238" s="319"/>
      <c r="D238" s="319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</row>
    <row r="239" spans="1:17" ht="14.25" customHeight="1">
      <c r="A239" s="305"/>
      <c r="B239" s="326" t="s">
        <v>620</v>
      </c>
      <c r="C239" s="319">
        <v>0</v>
      </c>
      <c r="D239" s="319">
        <v>0</v>
      </c>
      <c r="E239" s="319">
        <v>0</v>
      </c>
      <c r="F239" s="319">
        <v>0</v>
      </c>
      <c r="G239" s="319">
        <v>0</v>
      </c>
      <c r="H239" s="319">
        <v>0</v>
      </c>
      <c r="I239" s="319">
        <v>0</v>
      </c>
      <c r="J239" s="319">
        <v>0</v>
      </c>
      <c r="K239" s="319">
        <v>0</v>
      </c>
      <c r="L239" s="319">
        <v>0</v>
      </c>
      <c r="M239" s="319">
        <v>0</v>
      </c>
      <c r="N239" s="319">
        <v>0</v>
      </c>
      <c r="O239" s="319">
        <v>0</v>
      </c>
      <c r="P239" s="319">
        <v>0</v>
      </c>
      <c r="Q239" s="320">
        <v>0</v>
      </c>
    </row>
    <row r="240" spans="1:17" ht="14.25" customHeight="1">
      <c r="A240" s="305"/>
      <c r="B240" s="326" t="s">
        <v>621</v>
      </c>
      <c r="C240" s="319">
        <v>0</v>
      </c>
      <c r="D240" s="319">
        <v>0</v>
      </c>
      <c r="E240" s="319">
        <v>0</v>
      </c>
      <c r="F240" s="319">
        <v>0</v>
      </c>
      <c r="G240" s="319">
        <v>0</v>
      </c>
      <c r="H240" s="319">
        <v>0</v>
      </c>
      <c r="I240" s="319">
        <v>0</v>
      </c>
      <c r="J240" s="319">
        <v>0</v>
      </c>
      <c r="K240" s="319">
        <v>0</v>
      </c>
      <c r="L240" s="319">
        <v>0</v>
      </c>
      <c r="M240" s="319">
        <v>0</v>
      </c>
      <c r="N240" s="319">
        <v>0</v>
      </c>
      <c r="O240" s="319">
        <v>0</v>
      </c>
      <c r="P240" s="319">
        <v>0</v>
      </c>
      <c r="Q240" s="320">
        <v>0</v>
      </c>
    </row>
    <row r="241" spans="1:17" ht="14.25" customHeight="1">
      <c r="A241" s="305"/>
      <c r="B241" s="247" t="s">
        <v>632</v>
      </c>
      <c r="C241" s="322">
        <v>0</v>
      </c>
      <c r="D241" s="322">
        <v>0</v>
      </c>
      <c r="E241" s="322">
        <v>0</v>
      </c>
      <c r="F241" s="322">
        <v>0</v>
      </c>
      <c r="G241" s="322">
        <v>0</v>
      </c>
      <c r="H241" s="322">
        <v>0</v>
      </c>
      <c r="I241" s="322">
        <v>0</v>
      </c>
      <c r="J241" s="322">
        <v>0</v>
      </c>
      <c r="K241" s="322">
        <v>0</v>
      </c>
      <c r="L241" s="322">
        <v>0</v>
      </c>
      <c r="M241" s="322">
        <v>0</v>
      </c>
      <c r="N241" s="322">
        <v>0</v>
      </c>
      <c r="O241" s="322">
        <v>0</v>
      </c>
      <c r="P241" s="322">
        <v>0</v>
      </c>
      <c r="Q241" s="323">
        <v>0</v>
      </c>
    </row>
    <row r="242" spans="1:17" ht="14.25" customHeight="1">
      <c r="A242" s="305"/>
      <c r="B242" s="247"/>
      <c r="C242" s="319"/>
      <c r="D242" s="319"/>
      <c r="E242" s="319"/>
      <c r="F242" s="319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20"/>
    </row>
    <row r="243" spans="1:17" ht="14.25" customHeight="1">
      <c r="A243" s="305" t="s">
        <v>634</v>
      </c>
      <c r="B243" s="305"/>
    </row>
    <row r="244" spans="1:17" ht="14.25" customHeight="1">
      <c r="A244" s="305"/>
      <c r="B244" s="247" t="s">
        <v>567</v>
      </c>
    </row>
    <row r="245" spans="1:17" ht="14.25" customHeight="1">
      <c r="A245" s="305"/>
      <c r="B245" s="326" t="s">
        <v>618</v>
      </c>
      <c r="C245" s="317">
        <v>13</v>
      </c>
      <c r="D245" s="317">
        <v>13</v>
      </c>
      <c r="E245" s="317">
        <v>13</v>
      </c>
      <c r="F245" s="317">
        <v>13</v>
      </c>
      <c r="G245" s="317">
        <v>13</v>
      </c>
      <c r="H245" s="317">
        <v>13</v>
      </c>
      <c r="I245" s="317">
        <v>13</v>
      </c>
      <c r="J245" s="317">
        <v>13</v>
      </c>
      <c r="K245" s="317">
        <v>13</v>
      </c>
      <c r="L245" s="317">
        <v>13</v>
      </c>
      <c r="M245" s="317">
        <v>13</v>
      </c>
      <c r="N245" s="317">
        <v>13</v>
      </c>
      <c r="O245" s="317">
        <v>13</v>
      </c>
      <c r="P245" s="317">
        <v>13</v>
      </c>
    </row>
    <row r="246" spans="1:17" ht="14.25" customHeight="1">
      <c r="A246" s="305"/>
      <c r="B246" s="326" t="s">
        <v>619</v>
      </c>
      <c r="C246" s="317">
        <v>0</v>
      </c>
      <c r="D246" s="317">
        <v>0</v>
      </c>
      <c r="E246" s="317">
        <v>0</v>
      </c>
      <c r="F246" s="317">
        <v>0</v>
      </c>
      <c r="G246" s="317">
        <v>0</v>
      </c>
      <c r="H246" s="317">
        <v>0</v>
      </c>
      <c r="I246" s="317">
        <v>0</v>
      </c>
      <c r="J246" s="317">
        <v>0</v>
      </c>
      <c r="K246" s="317">
        <v>0</v>
      </c>
      <c r="L246" s="317">
        <v>0</v>
      </c>
      <c r="M246" s="317">
        <v>0</v>
      </c>
      <c r="N246" s="317">
        <v>0</v>
      </c>
      <c r="O246" s="317">
        <v>0</v>
      </c>
      <c r="P246" s="317">
        <v>0</v>
      </c>
    </row>
    <row r="247" spans="1:17" ht="14.25" customHeight="1">
      <c r="A247" s="305"/>
      <c r="B247" s="326" t="s">
        <v>620</v>
      </c>
      <c r="C247" s="317">
        <v>12.25</v>
      </c>
      <c r="D247" s="317">
        <v>12.25</v>
      </c>
      <c r="E247" s="317">
        <v>12.25</v>
      </c>
      <c r="F247" s="317">
        <v>12.25</v>
      </c>
      <c r="G247" s="317">
        <v>12.25</v>
      </c>
      <c r="H247" s="317">
        <v>12.25</v>
      </c>
      <c r="I247" s="317">
        <v>12.25</v>
      </c>
      <c r="J247" s="317">
        <v>12.25</v>
      </c>
      <c r="K247" s="317">
        <v>12.25</v>
      </c>
      <c r="L247" s="317">
        <v>12.25</v>
      </c>
      <c r="M247" s="317">
        <v>12.25</v>
      </c>
      <c r="N247" s="317">
        <v>12.25</v>
      </c>
      <c r="O247" s="317">
        <v>0</v>
      </c>
      <c r="P247" s="317">
        <v>12.25</v>
      </c>
    </row>
    <row r="248" spans="1:17" ht="14.25" customHeight="1">
      <c r="A248" s="305"/>
      <c r="B248" s="326" t="s">
        <v>621</v>
      </c>
      <c r="C248" s="317">
        <v>13.6</v>
      </c>
      <c r="D248" s="317">
        <v>13.6</v>
      </c>
      <c r="E248" s="317">
        <v>13.599999999999998</v>
      </c>
      <c r="F248" s="317">
        <v>13.6</v>
      </c>
      <c r="G248" s="317">
        <v>13.6</v>
      </c>
      <c r="H248" s="317">
        <v>13.6</v>
      </c>
      <c r="I248" s="317">
        <v>13.6</v>
      </c>
      <c r="J248" s="317">
        <v>13.6</v>
      </c>
      <c r="K248" s="317">
        <v>13.6</v>
      </c>
      <c r="L248" s="317">
        <v>13.6</v>
      </c>
      <c r="M248" s="317">
        <v>14</v>
      </c>
      <c r="N248" s="317">
        <v>13.2</v>
      </c>
      <c r="O248" s="317">
        <v>13.9</v>
      </c>
      <c r="P248" s="317">
        <v>13.626940439784477</v>
      </c>
    </row>
    <row r="249" spans="1:17" ht="14.25" customHeight="1">
      <c r="A249" s="305"/>
      <c r="B249" s="247" t="s">
        <v>622</v>
      </c>
      <c r="C249" s="335">
        <v>13.043344481605351</v>
      </c>
      <c r="D249" s="335">
        <v>13.00164410058027</v>
      </c>
      <c r="E249" s="335">
        <v>12.995131086142321</v>
      </c>
      <c r="F249" s="335">
        <v>13.027133973996609</v>
      </c>
      <c r="G249" s="335">
        <v>13.016239941477689</v>
      </c>
      <c r="H249" s="335">
        <v>13.043344481605351</v>
      </c>
      <c r="I249" s="335">
        <v>13.064133522727273</v>
      </c>
      <c r="J249" s="335">
        <v>13.047665662650601</v>
      </c>
      <c r="K249" s="335">
        <v>13.067857142857143</v>
      </c>
      <c r="L249" s="335">
        <v>13.046520423600604</v>
      </c>
      <c r="M249" s="335">
        <v>13.189775910364146</v>
      </c>
      <c r="N249" s="335">
        <v>12.836942675159236</v>
      </c>
      <c r="O249" s="335">
        <v>13.5</v>
      </c>
      <c r="P249" s="335">
        <v>13.056364338322643</v>
      </c>
    </row>
    <row r="250" spans="1:17" ht="14.25" customHeight="1">
      <c r="A250" s="305"/>
      <c r="B250" s="247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</row>
    <row r="251" spans="1:17" ht="14.25" customHeight="1">
      <c r="A251" s="305"/>
      <c r="B251" s="247" t="s">
        <v>568</v>
      </c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</row>
    <row r="252" spans="1:17" ht="14.25" customHeight="1">
      <c r="A252" s="305"/>
      <c r="B252" s="326" t="s">
        <v>618</v>
      </c>
      <c r="C252" s="317">
        <v>5</v>
      </c>
      <c r="D252" s="317">
        <v>5</v>
      </c>
      <c r="E252" s="317">
        <v>5</v>
      </c>
      <c r="F252" s="317">
        <v>5</v>
      </c>
      <c r="G252" s="317">
        <v>5</v>
      </c>
      <c r="H252" s="317">
        <v>5</v>
      </c>
      <c r="I252" s="317">
        <v>5</v>
      </c>
      <c r="J252" s="317">
        <v>5</v>
      </c>
      <c r="K252" s="317">
        <v>5</v>
      </c>
      <c r="L252" s="317">
        <v>5</v>
      </c>
      <c r="M252" s="317">
        <v>5</v>
      </c>
      <c r="N252" s="317">
        <v>5</v>
      </c>
      <c r="O252" s="317">
        <v>5</v>
      </c>
      <c r="P252" s="317">
        <v>5</v>
      </c>
    </row>
    <row r="253" spans="1:17" ht="14.25" customHeight="1">
      <c r="A253" s="305"/>
      <c r="B253" s="326" t="s">
        <v>619</v>
      </c>
      <c r="C253" s="317">
        <v>0</v>
      </c>
      <c r="D253" s="317">
        <v>0</v>
      </c>
      <c r="E253" s="317">
        <v>0</v>
      </c>
      <c r="F253" s="317">
        <v>0</v>
      </c>
      <c r="G253" s="317">
        <v>0</v>
      </c>
      <c r="H253" s="317">
        <v>0</v>
      </c>
      <c r="I253" s="317">
        <v>0</v>
      </c>
      <c r="J253" s="317">
        <v>0</v>
      </c>
      <c r="K253" s="317">
        <v>0</v>
      </c>
      <c r="L253" s="317">
        <v>0</v>
      </c>
      <c r="M253" s="317">
        <v>0</v>
      </c>
      <c r="N253" s="317">
        <v>0</v>
      </c>
      <c r="O253" s="317">
        <v>0</v>
      </c>
      <c r="P253" s="317">
        <v>0</v>
      </c>
    </row>
    <row r="254" spans="1:17" ht="14.25" customHeight="1">
      <c r="A254" s="305"/>
      <c r="B254" s="326" t="s">
        <v>620</v>
      </c>
      <c r="C254" s="317">
        <v>0</v>
      </c>
      <c r="D254" s="317">
        <v>0</v>
      </c>
      <c r="E254" s="317">
        <v>0</v>
      </c>
      <c r="F254" s="317">
        <v>0</v>
      </c>
      <c r="G254" s="317">
        <v>0</v>
      </c>
      <c r="H254" s="317">
        <v>0</v>
      </c>
      <c r="I254" s="317">
        <v>0</v>
      </c>
      <c r="J254" s="317">
        <v>0</v>
      </c>
      <c r="K254" s="317">
        <v>0</v>
      </c>
      <c r="L254" s="317">
        <v>0</v>
      </c>
      <c r="M254" s="317">
        <v>0</v>
      </c>
      <c r="N254" s="317">
        <v>0</v>
      </c>
      <c r="O254" s="317">
        <v>0</v>
      </c>
      <c r="P254" s="317">
        <v>0</v>
      </c>
    </row>
    <row r="255" spans="1:17" ht="14.25" customHeight="1">
      <c r="A255" s="305"/>
      <c r="B255" s="326" t="s">
        <v>621</v>
      </c>
      <c r="C255" s="317">
        <v>5</v>
      </c>
      <c r="D255" s="317">
        <v>5</v>
      </c>
      <c r="E255" s="317">
        <v>5</v>
      </c>
      <c r="F255" s="317">
        <v>5</v>
      </c>
      <c r="G255" s="317">
        <v>5</v>
      </c>
      <c r="H255" s="317">
        <v>5</v>
      </c>
      <c r="I255" s="317">
        <v>5</v>
      </c>
      <c r="J255" s="317">
        <v>5</v>
      </c>
      <c r="K255" s="317">
        <v>5</v>
      </c>
      <c r="L255" s="317">
        <v>5</v>
      </c>
      <c r="M255" s="317">
        <v>5</v>
      </c>
      <c r="N255" s="317">
        <v>5</v>
      </c>
      <c r="O255" s="317">
        <v>5</v>
      </c>
      <c r="P255" s="317">
        <v>5</v>
      </c>
    </row>
    <row r="256" spans="1:17" ht="14.25" customHeight="1">
      <c r="A256" s="305"/>
      <c r="B256" s="247" t="s">
        <v>623</v>
      </c>
      <c r="C256" s="335">
        <v>5</v>
      </c>
      <c r="D256" s="335">
        <v>5</v>
      </c>
      <c r="E256" s="335">
        <v>5</v>
      </c>
      <c r="F256" s="335">
        <v>5</v>
      </c>
      <c r="G256" s="335">
        <v>5</v>
      </c>
      <c r="H256" s="335">
        <v>5</v>
      </c>
      <c r="I256" s="335">
        <v>5</v>
      </c>
      <c r="J256" s="335">
        <v>5</v>
      </c>
      <c r="K256" s="335">
        <v>5</v>
      </c>
      <c r="L256" s="335">
        <v>5</v>
      </c>
      <c r="M256" s="335">
        <v>5</v>
      </c>
      <c r="N256" s="335">
        <v>5</v>
      </c>
      <c r="O256" s="335">
        <v>5</v>
      </c>
      <c r="P256" s="335">
        <v>5</v>
      </c>
    </row>
    <row r="257" spans="1:16" ht="14.25" customHeight="1">
      <c r="A257" s="305"/>
      <c r="B257" s="247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</row>
    <row r="258" spans="1:16" ht="14.25" customHeight="1">
      <c r="A258" s="305"/>
      <c r="B258" s="247" t="s">
        <v>569</v>
      </c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</row>
    <row r="259" spans="1:16" ht="14.25" customHeight="1">
      <c r="A259" s="305"/>
      <c r="B259" s="326" t="s">
        <v>618</v>
      </c>
      <c r="C259" s="317">
        <v>18</v>
      </c>
      <c r="D259" s="317">
        <v>18</v>
      </c>
      <c r="E259" s="317">
        <v>18</v>
      </c>
      <c r="F259" s="317">
        <v>18</v>
      </c>
      <c r="G259" s="317">
        <v>18</v>
      </c>
      <c r="H259" s="317">
        <v>18</v>
      </c>
      <c r="I259" s="317">
        <v>18</v>
      </c>
      <c r="J259" s="317">
        <v>18</v>
      </c>
      <c r="K259" s="317">
        <v>18</v>
      </c>
      <c r="L259" s="317">
        <v>18</v>
      </c>
      <c r="M259" s="317">
        <v>18</v>
      </c>
      <c r="N259" s="317">
        <v>18</v>
      </c>
      <c r="O259" s="317">
        <v>18</v>
      </c>
      <c r="P259" s="317">
        <v>18</v>
      </c>
    </row>
    <row r="260" spans="1:16" ht="14.25" customHeight="1">
      <c r="A260" s="305"/>
      <c r="B260" s="326" t="s">
        <v>620</v>
      </c>
      <c r="C260" s="317">
        <v>0</v>
      </c>
      <c r="D260" s="317">
        <v>0</v>
      </c>
      <c r="E260" s="317">
        <v>0</v>
      </c>
      <c r="F260" s="317">
        <v>0</v>
      </c>
      <c r="G260" s="317">
        <v>0</v>
      </c>
      <c r="H260" s="317">
        <v>0</v>
      </c>
      <c r="I260" s="317">
        <v>0</v>
      </c>
      <c r="J260" s="317">
        <v>0</v>
      </c>
      <c r="K260" s="317">
        <v>0</v>
      </c>
      <c r="L260" s="317">
        <v>0</v>
      </c>
      <c r="M260" s="317">
        <v>0</v>
      </c>
      <c r="N260" s="317">
        <v>0</v>
      </c>
      <c r="O260" s="317">
        <v>0</v>
      </c>
      <c r="P260" s="317">
        <v>0</v>
      </c>
    </row>
    <row r="261" spans="1:16" ht="14.25" customHeight="1">
      <c r="A261" s="305"/>
      <c r="B261" s="326" t="s">
        <v>621</v>
      </c>
      <c r="C261" s="317">
        <v>19</v>
      </c>
      <c r="D261" s="317">
        <v>19</v>
      </c>
      <c r="E261" s="317">
        <v>19</v>
      </c>
      <c r="F261" s="317">
        <v>19</v>
      </c>
      <c r="G261" s="317">
        <v>19</v>
      </c>
      <c r="H261" s="317">
        <v>19</v>
      </c>
      <c r="I261" s="317">
        <v>19</v>
      </c>
      <c r="J261" s="317">
        <v>19</v>
      </c>
      <c r="K261" s="317">
        <v>19</v>
      </c>
      <c r="L261" s="317">
        <v>19</v>
      </c>
      <c r="M261" s="317">
        <v>19</v>
      </c>
      <c r="N261" s="317">
        <v>19</v>
      </c>
      <c r="O261" s="317">
        <v>19</v>
      </c>
      <c r="P261" s="317">
        <v>19</v>
      </c>
    </row>
    <row r="262" spans="1:16" ht="14.25" customHeight="1">
      <c r="A262" s="305"/>
      <c r="B262" s="247" t="s">
        <v>624</v>
      </c>
      <c r="C262" s="335">
        <v>18.682997118155619</v>
      </c>
      <c r="D262" s="335">
        <v>18.683284457478006</v>
      </c>
      <c r="E262" s="335">
        <v>18.684813753581661</v>
      </c>
      <c r="F262" s="335">
        <v>18.684079601990049</v>
      </c>
      <c r="G262" s="335">
        <v>18.684039087947884</v>
      </c>
      <c r="H262" s="335">
        <v>18.682997118155619</v>
      </c>
      <c r="I262" s="335">
        <v>18.683582089552239</v>
      </c>
      <c r="J262" s="335">
        <v>18.683870967741935</v>
      </c>
      <c r="K262" s="335">
        <v>18.684210526315791</v>
      </c>
      <c r="L262" s="335">
        <v>18.685064935064936</v>
      </c>
      <c r="M262" s="335">
        <v>18.684049079754601</v>
      </c>
      <c r="N262" s="335">
        <v>18.682656826568266</v>
      </c>
      <c r="O262" s="335">
        <v>18.684587813620073</v>
      </c>
      <c r="P262" s="335">
        <v>18.683941792187898</v>
      </c>
    </row>
    <row r="263" spans="1:16" ht="14.25" customHeight="1">
      <c r="A263" s="305"/>
      <c r="B263" s="247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</row>
    <row r="264" spans="1:16" ht="14.25" customHeight="1">
      <c r="A264" s="305"/>
      <c r="B264" s="247" t="s">
        <v>570</v>
      </c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</row>
    <row r="265" spans="1:16" ht="14.25" customHeight="1">
      <c r="A265" s="305"/>
      <c r="B265" s="326" t="s">
        <v>618</v>
      </c>
      <c r="C265" s="317">
        <v>16</v>
      </c>
      <c r="D265" s="317">
        <v>24</v>
      </c>
      <c r="E265" s="317">
        <v>16</v>
      </c>
      <c r="F265" s="317">
        <v>16</v>
      </c>
      <c r="G265" s="317">
        <v>16</v>
      </c>
      <c r="H265" s="317">
        <v>16</v>
      </c>
      <c r="I265" s="317">
        <v>16</v>
      </c>
      <c r="J265" s="317">
        <v>16</v>
      </c>
      <c r="K265" s="317">
        <v>16</v>
      </c>
      <c r="L265" s="317">
        <v>16</v>
      </c>
      <c r="M265" s="317">
        <v>16</v>
      </c>
      <c r="N265" s="317">
        <v>16</v>
      </c>
      <c r="O265" s="317">
        <v>16</v>
      </c>
      <c r="P265" s="317">
        <v>18.256410256410255</v>
      </c>
    </row>
    <row r="266" spans="1:16" ht="14.25" customHeight="1">
      <c r="A266" s="305"/>
      <c r="B266" s="326" t="s">
        <v>620</v>
      </c>
      <c r="C266" s="317">
        <v>17</v>
      </c>
      <c r="D266" s="317">
        <v>28</v>
      </c>
      <c r="E266" s="317">
        <v>17</v>
      </c>
      <c r="F266" s="317">
        <v>17</v>
      </c>
      <c r="G266" s="317">
        <v>17</v>
      </c>
      <c r="H266" s="317">
        <v>17</v>
      </c>
      <c r="I266" s="317">
        <v>17</v>
      </c>
      <c r="J266" s="317">
        <v>17</v>
      </c>
      <c r="K266" s="317">
        <v>17</v>
      </c>
      <c r="L266" s="317">
        <v>17</v>
      </c>
      <c r="M266" s="317">
        <v>17</v>
      </c>
      <c r="N266" s="317">
        <v>17</v>
      </c>
      <c r="O266" s="317">
        <v>17</v>
      </c>
      <c r="P266" s="317">
        <v>17.949503668536902</v>
      </c>
    </row>
    <row r="267" spans="1:16" ht="14.25" customHeight="1">
      <c r="A267" s="305"/>
      <c r="B267" s="326" t="s">
        <v>621</v>
      </c>
      <c r="C267" s="317">
        <v>22</v>
      </c>
      <c r="D267" s="317">
        <v>33</v>
      </c>
      <c r="E267" s="317">
        <v>22</v>
      </c>
      <c r="F267" s="317">
        <v>22</v>
      </c>
      <c r="G267" s="317">
        <v>22</v>
      </c>
      <c r="H267" s="317">
        <v>22</v>
      </c>
      <c r="I267" s="317">
        <v>22</v>
      </c>
      <c r="J267" s="317">
        <v>22</v>
      </c>
      <c r="K267" s="317">
        <v>22</v>
      </c>
      <c r="L267" s="317">
        <v>22</v>
      </c>
      <c r="M267" s="317">
        <v>22</v>
      </c>
      <c r="N267" s="317">
        <v>22</v>
      </c>
      <c r="O267" s="317">
        <v>22</v>
      </c>
      <c r="P267" s="317">
        <v>23.034188034188034</v>
      </c>
    </row>
    <row r="268" spans="1:16" ht="14.25" customHeight="1">
      <c r="A268" s="305"/>
      <c r="B268" s="326" t="s">
        <v>625</v>
      </c>
      <c r="C268" s="317">
        <v>12</v>
      </c>
      <c r="D268" s="317">
        <v>12</v>
      </c>
      <c r="E268" s="317">
        <v>12</v>
      </c>
      <c r="F268" s="317">
        <v>12</v>
      </c>
      <c r="G268" s="317">
        <v>12</v>
      </c>
      <c r="H268" s="317">
        <v>12</v>
      </c>
      <c r="I268" s="317">
        <v>12</v>
      </c>
      <c r="J268" s="317">
        <v>12</v>
      </c>
      <c r="K268" s="317">
        <v>12</v>
      </c>
      <c r="L268" s="317">
        <v>12</v>
      </c>
      <c r="M268" s="317">
        <v>12</v>
      </c>
      <c r="N268" s="317">
        <v>12</v>
      </c>
      <c r="O268" s="317">
        <v>12</v>
      </c>
      <c r="P268" s="317">
        <v>12</v>
      </c>
    </row>
    <row r="269" spans="1:16" ht="14.25" customHeight="1">
      <c r="A269" s="305"/>
      <c r="B269" s="326" t="s">
        <v>626</v>
      </c>
      <c r="C269" s="317">
        <v>12</v>
      </c>
      <c r="D269" s="317">
        <v>12</v>
      </c>
      <c r="E269" s="317">
        <v>12</v>
      </c>
      <c r="F269" s="317">
        <v>12</v>
      </c>
      <c r="G269" s="317">
        <v>12</v>
      </c>
      <c r="H269" s="317">
        <v>12</v>
      </c>
      <c r="I269" s="317">
        <v>12</v>
      </c>
      <c r="J269" s="317">
        <v>12</v>
      </c>
      <c r="K269" s="317">
        <v>12</v>
      </c>
      <c r="L269" s="317">
        <v>12</v>
      </c>
      <c r="M269" s="317">
        <v>12</v>
      </c>
      <c r="N269" s="317">
        <v>12</v>
      </c>
      <c r="O269" s="317">
        <v>12</v>
      </c>
      <c r="P269" s="317">
        <v>12</v>
      </c>
    </row>
    <row r="270" spans="1:16" ht="14.25" customHeight="1">
      <c r="A270" s="305"/>
      <c r="B270" s="247" t="s">
        <v>627</v>
      </c>
      <c r="C270" s="335">
        <v>17.376146788990827</v>
      </c>
      <c r="D270" s="335">
        <v>23.886363636363637</v>
      </c>
      <c r="E270" s="335">
        <v>17.138686131386862</v>
      </c>
      <c r="F270" s="335">
        <v>17.365853658536587</v>
      </c>
      <c r="G270" s="335">
        <v>15.569620253164556</v>
      </c>
      <c r="H270" s="335">
        <v>17.376146788990827</v>
      </c>
      <c r="I270" s="335">
        <v>18.302325581395348</v>
      </c>
      <c r="J270" s="335">
        <v>17.362173038229376</v>
      </c>
      <c r="K270" s="335">
        <v>18.529411764705884</v>
      </c>
      <c r="L270" s="335">
        <v>16.29032258064516</v>
      </c>
      <c r="M270" s="335">
        <v>18.147058823529413</v>
      </c>
      <c r="N270" s="335">
        <v>18.333333333333332</v>
      </c>
      <c r="O270" s="335">
        <v>18.472222222222221</v>
      </c>
      <c r="P270" s="335">
        <v>18.357724739173932</v>
      </c>
    </row>
    <row r="271" spans="1:16" ht="14.25" customHeight="1"/>
    <row r="272" spans="1:16" ht="14.25" customHeight="1">
      <c r="A272" s="305"/>
      <c r="B272" s="247" t="s">
        <v>571</v>
      </c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</row>
    <row r="273" spans="1:16" ht="14.25" customHeight="1">
      <c r="A273" s="305"/>
      <c r="B273" s="326" t="s">
        <v>618</v>
      </c>
      <c r="C273" s="317">
        <v>0</v>
      </c>
      <c r="D273" s="317">
        <v>0</v>
      </c>
      <c r="E273" s="317">
        <v>0</v>
      </c>
      <c r="F273" s="317">
        <v>0</v>
      </c>
      <c r="G273" s="317">
        <v>0</v>
      </c>
      <c r="H273" s="317">
        <v>0</v>
      </c>
      <c r="I273" s="317">
        <v>0</v>
      </c>
      <c r="J273" s="317">
        <v>0</v>
      </c>
      <c r="K273" s="317">
        <v>0</v>
      </c>
      <c r="L273" s="317">
        <v>0</v>
      </c>
      <c r="M273" s="317">
        <v>0</v>
      </c>
      <c r="N273" s="317">
        <v>0</v>
      </c>
      <c r="O273" s="317">
        <v>0</v>
      </c>
      <c r="P273" s="317">
        <v>0</v>
      </c>
    </row>
    <row r="274" spans="1:16" ht="14.25" customHeight="1">
      <c r="A274" s="305"/>
      <c r="B274" s="326" t="s">
        <v>620</v>
      </c>
      <c r="C274" s="317">
        <v>0</v>
      </c>
      <c r="D274" s="317">
        <v>0</v>
      </c>
      <c r="E274" s="317">
        <v>0</v>
      </c>
      <c r="F274" s="317">
        <v>0</v>
      </c>
      <c r="G274" s="317">
        <v>0</v>
      </c>
      <c r="H274" s="317">
        <v>0</v>
      </c>
      <c r="I274" s="317">
        <v>0</v>
      </c>
      <c r="J274" s="317">
        <v>0</v>
      </c>
      <c r="K274" s="317">
        <v>0</v>
      </c>
      <c r="L274" s="317">
        <v>0</v>
      </c>
      <c r="M274" s="317">
        <v>0</v>
      </c>
      <c r="N274" s="317">
        <v>0</v>
      </c>
      <c r="O274" s="317">
        <v>0</v>
      </c>
      <c r="P274" s="317">
        <v>0</v>
      </c>
    </row>
    <row r="275" spans="1:16" ht="14.25" customHeight="1">
      <c r="A275" s="305"/>
      <c r="B275" s="326" t="s">
        <v>621</v>
      </c>
      <c r="C275" s="317">
        <v>0</v>
      </c>
      <c r="D275" s="317">
        <v>0</v>
      </c>
      <c r="E275" s="317">
        <v>0</v>
      </c>
      <c r="F275" s="317">
        <v>0</v>
      </c>
      <c r="G275" s="317">
        <v>0</v>
      </c>
      <c r="H275" s="317">
        <v>0</v>
      </c>
      <c r="I275" s="317">
        <v>0</v>
      </c>
      <c r="J275" s="317">
        <v>0</v>
      </c>
      <c r="K275" s="317">
        <v>0</v>
      </c>
      <c r="L275" s="317">
        <v>0</v>
      </c>
      <c r="M275" s="317">
        <v>0</v>
      </c>
      <c r="N275" s="317">
        <v>0</v>
      </c>
      <c r="O275" s="317">
        <v>0</v>
      </c>
      <c r="P275" s="317">
        <v>0</v>
      </c>
    </row>
    <row r="276" spans="1:16" ht="14.25" customHeight="1">
      <c r="A276" s="305"/>
      <c r="B276" s="326" t="s">
        <v>625</v>
      </c>
      <c r="C276" s="317">
        <v>0</v>
      </c>
      <c r="D276" s="317">
        <v>0</v>
      </c>
      <c r="E276" s="317">
        <v>0</v>
      </c>
      <c r="F276" s="317">
        <v>0</v>
      </c>
      <c r="G276" s="317">
        <v>0</v>
      </c>
      <c r="H276" s="317">
        <v>0</v>
      </c>
      <c r="I276" s="317">
        <v>0</v>
      </c>
      <c r="J276" s="317">
        <v>0</v>
      </c>
      <c r="K276" s="317">
        <v>0</v>
      </c>
      <c r="L276" s="317">
        <v>0</v>
      </c>
      <c r="M276" s="317">
        <v>0</v>
      </c>
      <c r="N276" s="317">
        <v>0</v>
      </c>
      <c r="O276" s="317">
        <v>0</v>
      </c>
      <c r="P276" s="317">
        <v>0</v>
      </c>
    </row>
    <row r="277" spans="1:16" ht="14.25" customHeight="1">
      <c r="A277" s="305"/>
      <c r="B277" s="326" t="s">
        <v>626</v>
      </c>
      <c r="C277" s="317">
        <v>0</v>
      </c>
      <c r="D277" s="317">
        <v>0</v>
      </c>
      <c r="E277" s="317">
        <v>0</v>
      </c>
      <c r="F277" s="317">
        <v>0</v>
      </c>
      <c r="G277" s="317">
        <v>0</v>
      </c>
      <c r="H277" s="317">
        <v>0</v>
      </c>
      <c r="I277" s="317">
        <v>0</v>
      </c>
      <c r="J277" s="317">
        <v>0</v>
      </c>
      <c r="K277" s="317">
        <v>0</v>
      </c>
      <c r="L277" s="317">
        <v>0</v>
      </c>
      <c r="M277" s="317">
        <v>0</v>
      </c>
      <c r="N277" s="317">
        <v>0</v>
      </c>
      <c r="O277" s="317">
        <v>0</v>
      </c>
      <c r="P277" s="317">
        <v>0</v>
      </c>
    </row>
    <row r="278" spans="1:16" ht="14.25" customHeight="1">
      <c r="A278" s="305"/>
      <c r="B278" s="247" t="s">
        <v>628</v>
      </c>
      <c r="C278" s="335">
        <v>0</v>
      </c>
      <c r="D278" s="335">
        <v>0</v>
      </c>
      <c r="E278" s="335">
        <v>0</v>
      </c>
      <c r="F278" s="335">
        <v>0</v>
      </c>
      <c r="G278" s="335">
        <v>0</v>
      </c>
      <c r="H278" s="335">
        <v>0</v>
      </c>
      <c r="I278" s="335">
        <v>0</v>
      </c>
      <c r="J278" s="335">
        <v>0</v>
      </c>
      <c r="K278" s="335">
        <v>0</v>
      </c>
      <c r="L278" s="335">
        <v>0</v>
      </c>
      <c r="M278" s="335">
        <v>0</v>
      </c>
      <c r="N278" s="335">
        <v>0</v>
      </c>
      <c r="O278" s="335">
        <v>0</v>
      </c>
      <c r="P278" s="335">
        <v>0</v>
      </c>
    </row>
    <row r="279" spans="1:16" ht="14.25" customHeight="1"/>
    <row r="280" spans="1:16" ht="14.25" customHeight="1">
      <c r="A280" s="305"/>
      <c r="B280" s="247" t="s">
        <v>561</v>
      </c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</row>
    <row r="281" spans="1:16" ht="14.25" customHeight="1">
      <c r="A281" s="305"/>
      <c r="B281" s="326" t="s">
        <v>618</v>
      </c>
      <c r="C281" s="317">
        <v>0</v>
      </c>
      <c r="D281" s="317">
        <v>0</v>
      </c>
      <c r="E281" s="317">
        <v>0</v>
      </c>
      <c r="F281" s="317">
        <v>0</v>
      </c>
      <c r="G281" s="317">
        <v>0</v>
      </c>
      <c r="H281" s="317">
        <v>0</v>
      </c>
      <c r="I281" s="317">
        <v>0</v>
      </c>
      <c r="J281" s="317">
        <v>0</v>
      </c>
      <c r="K281" s="317">
        <v>0</v>
      </c>
      <c r="L281" s="317">
        <v>0</v>
      </c>
      <c r="M281" s="317">
        <v>0</v>
      </c>
      <c r="N281" s="317">
        <v>0</v>
      </c>
      <c r="O281" s="317">
        <v>0</v>
      </c>
      <c r="P281" s="317">
        <v>0</v>
      </c>
    </row>
    <row r="282" spans="1:16" ht="14.25" customHeight="1">
      <c r="A282" s="305"/>
      <c r="B282" s="326" t="s">
        <v>620</v>
      </c>
      <c r="C282" s="317">
        <v>0</v>
      </c>
      <c r="D282" s="317">
        <v>0</v>
      </c>
      <c r="E282" s="317">
        <v>0</v>
      </c>
      <c r="F282" s="317">
        <v>0</v>
      </c>
      <c r="G282" s="317">
        <v>0</v>
      </c>
      <c r="H282" s="317">
        <v>0</v>
      </c>
      <c r="I282" s="317">
        <v>0</v>
      </c>
      <c r="J282" s="317">
        <v>0</v>
      </c>
      <c r="K282" s="317">
        <v>0</v>
      </c>
      <c r="L282" s="317">
        <v>0</v>
      </c>
      <c r="M282" s="317">
        <v>0</v>
      </c>
      <c r="N282" s="317">
        <v>0</v>
      </c>
      <c r="O282" s="317">
        <v>0</v>
      </c>
      <c r="P282" s="317">
        <v>0</v>
      </c>
    </row>
    <row r="283" spans="1:16" ht="14.25" customHeight="1">
      <c r="A283" s="305"/>
      <c r="B283" s="326" t="s">
        <v>621</v>
      </c>
      <c r="C283" s="317">
        <v>0</v>
      </c>
      <c r="D283" s="317">
        <v>0</v>
      </c>
      <c r="E283" s="317">
        <v>0</v>
      </c>
      <c r="F283" s="317">
        <v>0</v>
      </c>
      <c r="G283" s="317">
        <v>0</v>
      </c>
      <c r="H283" s="317">
        <v>0</v>
      </c>
      <c r="I283" s="317">
        <v>0</v>
      </c>
      <c r="J283" s="317">
        <v>0</v>
      </c>
      <c r="K283" s="317">
        <v>0</v>
      </c>
      <c r="L283" s="317">
        <v>0</v>
      </c>
      <c r="M283" s="317">
        <v>0</v>
      </c>
      <c r="N283" s="317">
        <v>0</v>
      </c>
      <c r="O283" s="317">
        <v>0</v>
      </c>
      <c r="P283" s="317">
        <v>0</v>
      </c>
    </row>
    <row r="284" spans="1:16" ht="14.25" customHeight="1">
      <c r="A284" s="305"/>
      <c r="B284" s="326" t="s">
        <v>625</v>
      </c>
      <c r="C284" s="317">
        <v>0</v>
      </c>
      <c r="D284" s="317">
        <v>0</v>
      </c>
      <c r="E284" s="317">
        <v>0</v>
      </c>
      <c r="F284" s="317">
        <v>0</v>
      </c>
      <c r="G284" s="317">
        <v>0</v>
      </c>
      <c r="H284" s="317">
        <v>0</v>
      </c>
      <c r="I284" s="317">
        <v>0</v>
      </c>
      <c r="J284" s="317">
        <v>0</v>
      </c>
      <c r="K284" s="317">
        <v>0</v>
      </c>
      <c r="L284" s="317">
        <v>0</v>
      </c>
      <c r="M284" s="317">
        <v>0</v>
      </c>
      <c r="N284" s="317">
        <v>0</v>
      </c>
      <c r="O284" s="317">
        <v>0</v>
      </c>
      <c r="P284" s="317">
        <v>0</v>
      </c>
    </row>
    <row r="285" spans="1:16" ht="14.25" customHeight="1">
      <c r="A285" s="305"/>
      <c r="B285" s="326" t="s">
        <v>626</v>
      </c>
      <c r="C285" s="317">
        <v>0</v>
      </c>
      <c r="D285" s="317">
        <v>0</v>
      </c>
      <c r="E285" s="317">
        <v>0</v>
      </c>
      <c r="F285" s="317">
        <v>0</v>
      </c>
      <c r="G285" s="317">
        <v>0</v>
      </c>
      <c r="H285" s="317">
        <v>0</v>
      </c>
      <c r="I285" s="317">
        <v>0</v>
      </c>
      <c r="J285" s="317">
        <v>0</v>
      </c>
      <c r="K285" s="317">
        <v>0</v>
      </c>
      <c r="L285" s="317">
        <v>0</v>
      </c>
      <c r="M285" s="317">
        <v>0</v>
      </c>
      <c r="N285" s="317">
        <v>0</v>
      </c>
      <c r="O285" s="317">
        <v>0</v>
      </c>
      <c r="P285" s="317">
        <v>0</v>
      </c>
    </row>
    <row r="286" spans="1:16" ht="14.25" customHeight="1">
      <c r="A286" s="305"/>
      <c r="B286" s="247" t="s">
        <v>628</v>
      </c>
      <c r="C286" s="335">
        <v>0</v>
      </c>
      <c r="D286" s="335">
        <v>0</v>
      </c>
      <c r="E286" s="335">
        <v>0</v>
      </c>
      <c r="F286" s="335">
        <v>0</v>
      </c>
      <c r="G286" s="335">
        <v>0</v>
      </c>
      <c r="H286" s="335">
        <v>0</v>
      </c>
      <c r="I286" s="335">
        <v>0</v>
      </c>
      <c r="J286" s="335">
        <v>0</v>
      </c>
      <c r="K286" s="335">
        <v>0</v>
      </c>
      <c r="L286" s="335">
        <v>0</v>
      </c>
      <c r="M286" s="335">
        <v>0</v>
      </c>
      <c r="N286" s="335">
        <v>0</v>
      </c>
      <c r="O286" s="335">
        <v>0</v>
      </c>
      <c r="P286" s="335">
        <v>0</v>
      </c>
    </row>
    <row r="287" spans="1:16" ht="14.25" customHeight="1"/>
    <row r="288" spans="1:16" ht="14.25" customHeight="1">
      <c r="B288" s="247" t="s">
        <v>572</v>
      </c>
      <c r="C288" s="317"/>
      <c r="D288" s="317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</row>
    <row r="289" spans="2:16" ht="14.25" customHeight="1">
      <c r="B289" s="326" t="s">
        <v>620</v>
      </c>
      <c r="C289" s="317">
        <v>0</v>
      </c>
      <c r="D289" s="317">
        <v>0</v>
      </c>
      <c r="E289" s="317">
        <v>0</v>
      </c>
      <c r="F289" s="317">
        <v>0</v>
      </c>
      <c r="G289" s="317">
        <v>0</v>
      </c>
      <c r="H289" s="317">
        <v>0</v>
      </c>
      <c r="I289" s="317">
        <v>0</v>
      </c>
      <c r="J289" s="317">
        <v>0</v>
      </c>
      <c r="K289" s="317">
        <v>0</v>
      </c>
      <c r="L289" s="317">
        <v>0</v>
      </c>
      <c r="M289" s="317">
        <v>0</v>
      </c>
      <c r="N289" s="317">
        <v>0</v>
      </c>
      <c r="O289" s="317">
        <v>0</v>
      </c>
      <c r="P289" s="317">
        <v>0</v>
      </c>
    </row>
    <row r="290" spans="2:16" ht="14.25" customHeight="1">
      <c r="B290" s="326" t="s">
        <v>621</v>
      </c>
      <c r="C290" s="317">
        <v>0</v>
      </c>
      <c r="D290" s="317">
        <v>0</v>
      </c>
      <c r="E290" s="317">
        <v>0</v>
      </c>
      <c r="F290" s="317">
        <v>0</v>
      </c>
      <c r="G290" s="317">
        <v>0</v>
      </c>
      <c r="H290" s="317">
        <v>0</v>
      </c>
      <c r="I290" s="317">
        <v>0</v>
      </c>
      <c r="J290" s="317">
        <v>0</v>
      </c>
      <c r="K290" s="317">
        <v>0</v>
      </c>
      <c r="L290" s="317">
        <v>0</v>
      </c>
      <c r="M290" s="317">
        <v>0</v>
      </c>
      <c r="N290" s="317">
        <v>0</v>
      </c>
      <c r="O290" s="317">
        <v>0</v>
      </c>
      <c r="P290" s="317">
        <v>0</v>
      </c>
    </row>
    <row r="291" spans="2:16" ht="14.25" customHeight="1">
      <c r="B291" s="247" t="s">
        <v>635</v>
      </c>
      <c r="C291" s="335">
        <v>0</v>
      </c>
      <c r="D291" s="335">
        <v>0</v>
      </c>
      <c r="E291" s="335">
        <v>0</v>
      </c>
      <c r="F291" s="335">
        <v>0</v>
      </c>
      <c r="G291" s="335">
        <v>0</v>
      </c>
      <c r="H291" s="335">
        <v>0</v>
      </c>
      <c r="I291" s="335">
        <v>0</v>
      </c>
      <c r="J291" s="335">
        <v>0</v>
      </c>
      <c r="K291" s="335">
        <v>0</v>
      </c>
      <c r="L291" s="335">
        <v>0</v>
      </c>
      <c r="M291" s="335">
        <v>0</v>
      </c>
      <c r="N291" s="335">
        <v>0</v>
      </c>
      <c r="O291" s="335">
        <v>0</v>
      </c>
      <c r="P291" s="335">
        <v>0</v>
      </c>
    </row>
    <row r="292" spans="2:16" ht="14.25" customHeight="1"/>
    <row r="293" spans="2:16" ht="14.25" customHeight="1">
      <c r="B293" s="247" t="s">
        <v>573</v>
      </c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</row>
    <row r="294" spans="2:16" ht="14.25" customHeight="1">
      <c r="B294" s="326" t="s">
        <v>620</v>
      </c>
      <c r="C294" s="317">
        <v>0</v>
      </c>
      <c r="D294" s="317">
        <v>0</v>
      </c>
      <c r="E294" s="317">
        <v>0</v>
      </c>
      <c r="F294" s="317">
        <v>0</v>
      </c>
      <c r="G294" s="317">
        <v>0</v>
      </c>
      <c r="H294" s="317">
        <v>0</v>
      </c>
      <c r="I294" s="317">
        <v>0</v>
      </c>
      <c r="J294" s="317">
        <v>0</v>
      </c>
      <c r="K294" s="317">
        <v>0</v>
      </c>
      <c r="L294" s="317">
        <v>0</v>
      </c>
      <c r="M294" s="317">
        <v>0</v>
      </c>
      <c r="N294" s="317">
        <v>0</v>
      </c>
      <c r="O294" s="317">
        <v>0</v>
      </c>
      <c r="P294" s="317">
        <v>0</v>
      </c>
    </row>
    <row r="295" spans="2:16" ht="14.25" customHeight="1">
      <c r="B295" s="326" t="s">
        <v>621</v>
      </c>
      <c r="C295" s="317">
        <v>0</v>
      </c>
      <c r="D295" s="317">
        <v>0</v>
      </c>
      <c r="E295" s="317">
        <v>0</v>
      </c>
      <c r="F295" s="317">
        <v>0</v>
      </c>
      <c r="G295" s="317">
        <v>0</v>
      </c>
      <c r="H295" s="317">
        <v>0</v>
      </c>
      <c r="I295" s="317">
        <v>0</v>
      </c>
      <c r="J295" s="317">
        <v>0</v>
      </c>
      <c r="K295" s="317">
        <v>0</v>
      </c>
      <c r="L295" s="317">
        <v>0</v>
      </c>
      <c r="M295" s="317">
        <v>0</v>
      </c>
      <c r="N295" s="317">
        <v>0</v>
      </c>
      <c r="O295" s="317">
        <v>0</v>
      </c>
      <c r="P295" s="317">
        <v>0</v>
      </c>
    </row>
    <row r="296" spans="2:16" ht="14.25" customHeight="1">
      <c r="B296" s="247" t="s">
        <v>631</v>
      </c>
      <c r="C296" s="335">
        <v>0</v>
      </c>
      <c r="D296" s="335">
        <v>0</v>
      </c>
      <c r="E296" s="335">
        <v>0</v>
      </c>
      <c r="F296" s="335">
        <v>0</v>
      </c>
      <c r="G296" s="335">
        <v>0</v>
      </c>
      <c r="H296" s="335">
        <v>0</v>
      </c>
      <c r="I296" s="335">
        <v>0</v>
      </c>
      <c r="J296" s="335">
        <v>0</v>
      </c>
      <c r="K296" s="335">
        <v>0</v>
      </c>
      <c r="L296" s="335">
        <v>0</v>
      </c>
      <c r="M296" s="335">
        <v>0</v>
      </c>
      <c r="N296" s="335">
        <v>0</v>
      </c>
      <c r="O296" s="335">
        <v>0</v>
      </c>
      <c r="P296" s="335">
        <v>0</v>
      </c>
    </row>
    <row r="297" spans="2:16" ht="14.25" customHeight="1"/>
    <row r="298" spans="2:16" ht="14.25" customHeight="1">
      <c r="B298" s="247" t="s">
        <v>575</v>
      </c>
      <c r="C298" s="317"/>
      <c r="D298" s="317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</row>
    <row r="299" spans="2:16" ht="14.25" customHeight="1">
      <c r="B299" s="326" t="s">
        <v>620</v>
      </c>
      <c r="C299" s="317">
        <v>0</v>
      </c>
      <c r="D299" s="317">
        <v>0</v>
      </c>
      <c r="E299" s="317">
        <v>0</v>
      </c>
      <c r="F299" s="317">
        <v>0</v>
      </c>
      <c r="G299" s="317">
        <v>0</v>
      </c>
      <c r="H299" s="317">
        <v>0</v>
      </c>
      <c r="I299" s="317">
        <v>0</v>
      </c>
      <c r="J299" s="317">
        <v>0</v>
      </c>
      <c r="K299" s="317">
        <v>0</v>
      </c>
      <c r="L299" s="317">
        <v>0</v>
      </c>
      <c r="M299" s="317">
        <v>0</v>
      </c>
      <c r="N299" s="317">
        <v>0</v>
      </c>
      <c r="O299" s="317">
        <v>0</v>
      </c>
      <c r="P299" s="317">
        <v>0</v>
      </c>
    </row>
    <row r="300" spans="2:16" ht="14.25" customHeight="1">
      <c r="B300" s="326" t="s">
        <v>621</v>
      </c>
      <c r="C300" s="317">
        <v>0</v>
      </c>
      <c r="D300" s="317">
        <v>0</v>
      </c>
      <c r="E300" s="317">
        <v>0</v>
      </c>
      <c r="F300" s="317">
        <v>0</v>
      </c>
      <c r="G300" s="317">
        <v>0</v>
      </c>
      <c r="H300" s="317">
        <v>0</v>
      </c>
      <c r="I300" s="317">
        <v>0</v>
      </c>
      <c r="J300" s="317">
        <v>0</v>
      </c>
      <c r="K300" s="317">
        <v>0</v>
      </c>
      <c r="L300" s="317">
        <v>0</v>
      </c>
      <c r="M300" s="317">
        <v>0</v>
      </c>
      <c r="N300" s="317">
        <v>0</v>
      </c>
      <c r="O300" s="317">
        <v>0</v>
      </c>
      <c r="P300" s="317">
        <v>0</v>
      </c>
    </row>
    <row r="301" spans="2:16" ht="14.25" customHeight="1">
      <c r="B301" s="247" t="s">
        <v>632</v>
      </c>
      <c r="C301" s="335">
        <v>0</v>
      </c>
      <c r="D301" s="335">
        <v>0</v>
      </c>
      <c r="E301" s="335">
        <v>0</v>
      </c>
      <c r="F301" s="335">
        <v>0</v>
      </c>
      <c r="G301" s="335">
        <v>0</v>
      </c>
      <c r="H301" s="335">
        <v>0</v>
      </c>
      <c r="I301" s="335">
        <v>0</v>
      </c>
      <c r="J301" s="335">
        <v>0</v>
      </c>
      <c r="K301" s="335">
        <v>0</v>
      </c>
      <c r="L301" s="335">
        <v>0</v>
      </c>
      <c r="M301" s="335">
        <v>0</v>
      </c>
      <c r="N301" s="335">
        <v>0</v>
      </c>
      <c r="O301" s="335">
        <v>0</v>
      </c>
      <c r="P301" s="335">
        <v>0</v>
      </c>
    </row>
    <row r="302" spans="2:16" ht="14.25" customHeight="1"/>
    <row r="303" spans="2:16" ht="14.25" customHeight="1"/>
    <row r="304" spans="2:16" ht="14.25" customHeight="1">
      <c r="B304" s="321" t="s">
        <v>636</v>
      </c>
      <c r="C304" s="311">
        <v>80027.8</v>
      </c>
      <c r="D304" s="311">
        <v>138211.54999999999</v>
      </c>
      <c r="E304" s="311">
        <v>92769.2</v>
      </c>
      <c r="F304" s="311">
        <v>91706</v>
      </c>
      <c r="G304" s="311">
        <v>60189.2</v>
      </c>
      <c r="H304" s="311">
        <v>80027.8</v>
      </c>
      <c r="I304" s="311">
        <v>70468.3</v>
      </c>
      <c r="J304" s="311">
        <v>72239.3</v>
      </c>
      <c r="K304" s="311">
        <v>78895.899999999994</v>
      </c>
      <c r="L304" s="311">
        <v>79447.5</v>
      </c>
      <c r="M304" s="311">
        <v>92911</v>
      </c>
      <c r="N304" s="311">
        <v>64921.2</v>
      </c>
      <c r="O304" s="311">
        <v>89005</v>
      </c>
      <c r="P304" s="311">
        <v>1010791.9500000001</v>
      </c>
    </row>
    <row r="305" spans="2:16" ht="14.25" customHeight="1">
      <c r="B305" s="321" t="s">
        <v>637</v>
      </c>
      <c r="C305" s="311">
        <v>23584.84</v>
      </c>
      <c r="D305" s="311">
        <v>38749.479999999996</v>
      </c>
      <c r="E305" s="311">
        <v>27015.870000000003</v>
      </c>
      <c r="F305" s="311">
        <v>27099.57</v>
      </c>
      <c r="G305" s="311">
        <v>18151.52</v>
      </c>
      <c r="H305" s="311">
        <v>23584.84</v>
      </c>
      <c r="I305" s="311">
        <v>20966.809999999998</v>
      </c>
      <c r="J305" s="311">
        <v>21255.230000000003</v>
      </c>
      <c r="K305" s="311">
        <v>23202.84</v>
      </c>
      <c r="L305" s="311">
        <v>23116.89</v>
      </c>
      <c r="M305" s="311">
        <v>26809.8</v>
      </c>
      <c r="N305" s="311">
        <v>19125.309999999998</v>
      </c>
      <c r="O305" s="311">
        <v>25054.23</v>
      </c>
      <c r="P305" s="311">
        <v>294132.39</v>
      </c>
    </row>
    <row r="306" spans="2:16" ht="14.25" customHeight="1">
      <c r="P306" s="320">
        <v>0.29099201868396357</v>
      </c>
    </row>
    <row r="307" spans="2:16" ht="14.25" customHeight="1"/>
    <row r="308" spans="2:16" ht="14.25" customHeight="1"/>
    <row r="309" spans="2:16" ht="14.25" customHeight="1"/>
    <row r="310" spans="2:16" ht="14.25" customHeight="1"/>
    <row r="311" spans="2:16" ht="14.25" customHeight="1"/>
    <row r="312" spans="2:16" ht="14.25" customHeight="1"/>
    <row r="313" spans="2:16" ht="14.25" customHeight="1"/>
    <row r="314" spans="2:16" ht="14.25" customHeight="1"/>
    <row r="315" spans="2:16" ht="14.25" customHeight="1"/>
    <row r="316" spans="2:16" ht="14.25" customHeight="1"/>
    <row r="317" spans="2:16" ht="14.25" customHeight="1"/>
    <row r="318" spans="2:16" ht="14.25" customHeight="1"/>
    <row r="319" spans="2:16" ht="14.25" customHeight="1"/>
    <row r="320" spans="2:16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8" ht="14.25" customHeight="1">
      <c r="A1" s="321" t="s">
        <v>378</v>
      </c>
    </row>
    <row r="2" spans="1:18" ht="14.25" customHeight="1">
      <c r="A2" s="321" t="s">
        <v>638</v>
      </c>
    </row>
    <row r="3" spans="1:18" ht="14.25" customHeight="1">
      <c r="A3" s="321" t="s">
        <v>380</v>
      </c>
      <c r="B3" s="321">
        <v>2017</v>
      </c>
      <c r="E3" s="321">
        <v>0.79779701022816685</v>
      </c>
      <c r="F3" s="321">
        <v>0.78350380277996323</v>
      </c>
      <c r="G3" s="321">
        <v>0.8886469221835076</v>
      </c>
      <c r="H3" s="321">
        <v>0.9243377917650144</v>
      </c>
      <c r="I3" s="321">
        <v>0.72791327913279136</v>
      </c>
      <c r="J3" s="321">
        <v>0.79779701022816685</v>
      </c>
      <c r="K3" s="321">
        <v>0.79634146341463419</v>
      </c>
      <c r="L3" s="321">
        <v>0.71230002622606869</v>
      </c>
      <c r="M3" s="321">
        <v>0.78586414896407031</v>
      </c>
      <c r="N3" s="321">
        <v>0.73224932249322494</v>
      </c>
      <c r="O3" s="321">
        <v>0.74914765276685025</v>
      </c>
      <c r="P3" s="321">
        <v>0.64430894308943087</v>
      </c>
      <c r="Q3" s="321">
        <v>0.64188303173354311</v>
      </c>
    </row>
    <row r="4" spans="1:18" ht="14.25" customHeight="1">
      <c r="D4" s="321" t="s">
        <v>380</v>
      </c>
      <c r="E4" s="307">
        <v>42856</v>
      </c>
      <c r="F4" s="307">
        <v>42736</v>
      </c>
      <c r="G4" s="307">
        <v>42767</v>
      </c>
      <c r="H4" s="307">
        <v>42795</v>
      </c>
      <c r="I4" s="307">
        <v>42826</v>
      </c>
      <c r="J4" s="307">
        <v>42856</v>
      </c>
      <c r="K4" s="307">
        <v>42887</v>
      </c>
      <c r="L4" s="307">
        <v>42917</v>
      </c>
      <c r="M4" s="307">
        <v>42948</v>
      </c>
      <c r="N4" s="307">
        <v>42979</v>
      </c>
      <c r="O4" s="307">
        <v>43009</v>
      </c>
      <c r="P4" s="307">
        <v>43040</v>
      </c>
      <c r="Q4" s="307">
        <v>43070</v>
      </c>
      <c r="R4" s="321" t="s">
        <v>33</v>
      </c>
    </row>
    <row r="5" spans="1:18" ht="14.25" customHeight="1"/>
    <row r="6" spans="1:18" ht="14.25" customHeight="1">
      <c r="A6" s="321" t="s">
        <v>458</v>
      </c>
    </row>
    <row r="7" spans="1:18" ht="14.25" customHeight="1">
      <c r="A7" s="321" t="s">
        <v>639</v>
      </c>
    </row>
    <row r="8" spans="1:18" ht="14.25" customHeight="1">
      <c r="A8" s="321" t="s">
        <v>640</v>
      </c>
      <c r="C8" s="321" t="s">
        <v>461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</row>
    <row r="9" spans="1:18" ht="14.25" customHeight="1">
      <c r="B9" s="321" t="s">
        <v>462</v>
      </c>
      <c r="C9" s="321" t="s">
        <v>463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</row>
    <row r="10" spans="1:18" ht="14.25" customHeight="1">
      <c r="B10" s="321" t="s">
        <v>464</v>
      </c>
      <c r="C10" s="321" t="s">
        <v>465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</row>
    <row r="11" spans="1:18" ht="14.25" customHeight="1">
      <c r="B11" s="321" t="s">
        <v>466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</row>
    <row r="12" spans="1:18" ht="14.25" customHeight="1">
      <c r="B12" s="321" t="s">
        <v>467</v>
      </c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1">
        <v>0</v>
      </c>
      <c r="P12" s="321">
        <v>0</v>
      </c>
      <c r="Q12" s="321">
        <v>0</v>
      </c>
      <c r="R12" s="321">
        <v>0</v>
      </c>
    </row>
    <row r="13" spans="1:18" ht="14.25" customHeight="1">
      <c r="B13" s="321" t="s">
        <v>468</v>
      </c>
      <c r="C13" s="321" t="s">
        <v>469</v>
      </c>
    </row>
    <row r="14" spans="1:18" ht="14.25" customHeight="1"/>
    <row r="15" spans="1:18" ht="14.25" customHeight="1">
      <c r="A15" s="321" t="s">
        <v>641</v>
      </c>
      <c r="C15" s="321" t="s">
        <v>461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</row>
    <row r="16" spans="1:18" ht="14.25" customHeight="1">
      <c r="B16" s="321" t="s">
        <v>462</v>
      </c>
      <c r="C16" s="321" t="s">
        <v>463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  <c r="R16" s="321">
        <v>0</v>
      </c>
    </row>
    <row r="17" spans="1:18" ht="14.25" customHeight="1"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</row>
    <row r="18" spans="1:18" ht="14.25" customHeight="1">
      <c r="B18" s="321" t="s">
        <v>464</v>
      </c>
      <c r="C18" s="321" t="s">
        <v>465</v>
      </c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  <c r="R18" s="321">
        <v>0</v>
      </c>
    </row>
    <row r="19" spans="1:18" ht="14.25" customHeight="1">
      <c r="B19" s="321" t="s">
        <v>466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</row>
    <row r="20" spans="1:18" ht="14.25" customHeight="1">
      <c r="B20" s="321" t="s">
        <v>467</v>
      </c>
      <c r="D20" s="321">
        <v>0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  <c r="R20" s="321">
        <v>0</v>
      </c>
    </row>
    <row r="21" spans="1:18" ht="14.25" customHeight="1"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1">
        <v>0</v>
      </c>
    </row>
    <row r="22" spans="1:18" ht="14.25" customHeight="1">
      <c r="B22" s="321" t="s">
        <v>468</v>
      </c>
      <c r="C22" s="321" t="s">
        <v>469</v>
      </c>
      <c r="R22" s="321">
        <v>0</v>
      </c>
    </row>
    <row r="23" spans="1:18" ht="14.25" customHeight="1"/>
    <row r="24" spans="1:18" ht="14.25" customHeight="1">
      <c r="A24" s="321" t="s">
        <v>642</v>
      </c>
      <c r="C24" s="321" t="s">
        <v>474</v>
      </c>
      <c r="D24" s="321" t="s">
        <v>37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0</v>
      </c>
      <c r="P24" s="321">
        <v>0</v>
      </c>
      <c r="Q24" s="321">
        <v>0</v>
      </c>
    </row>
    <row r="25" spans="1:18" ht="14.25" customHeight="1">
      <c r="C25" s="321" t="s">
        <v>492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</row>
    <row r="26" spans="1:18" ht="14.25" customHeight="1">
      <c r="C26" s="321" t="s">
        <v>478</v>
      </c>
      <c r="D26" s="321" t="s">
        <v>479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321">
        <v>0</v>
      </c>
    </row>
    <row r="27" spans="1:18" ht="14.25" customHeight="1">
      <c r="C27" s="321" t="s">
        <v>480</v>
      </c>
      <c r="D27" s="321" t="s">
        <v>479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1">
        <v>0</v>
      </c>
    </row>
    <row r="28" spans="1:18" ht="14.25" customHeight="1">
      <c r="B28" s="321" t="s">
        <v>481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</row>
    <row r="29" spans="1:18" ht="14.25" customHeight="1">
      <c r="B29" s="321" t="s">
        <v>482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</row>
    <row r="30" spans="1:18" ht="14.25" customHeight="1"/>
    <row r="31" spans="1:18" ht="14.25" customHeight="1">
      <c r="A31" s="321" t="s">
        <v>643</v>
      </c>
      <c r="C31" s="321" t="s">
        <v>474</v>
      </c>
      <c r="D31" s="321" t="s">
        <v>37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</row>
    <row r="32" spans="1:18" ht="14.25" customHeight="1">
      <c r="C32" s="321" t="s">
        <v>492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</row>
    <row r="33" spans="1:18" ht="14.25" customHeight="1">
      <c r="C33" s="321" t="s">
        <v>478</v>
      </c>
      <c r="D33" s="321" t="s">
        <v>479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  <c r="R33" s="321">
        <v>0</v>
      </c>
    </row>
    <row r="34" spans="1:18" ht="14.25" customHeight="1">
      <c r="C34" s="321" t="s">
        <v>480</v>
      </c>
      <c r="D34" s="321" t="s">
        <v>479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</row>
    <row r="35" spans="1:18" ht="14.25" customHeight="1">
      <c r="B35" s="321" t="s">
        <v>481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</row>
    <row r="36" spans="1:18" ht="14.25" customHeight="1">
      <c r="B36" s="321" t="s">
        <v>482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</row>
    <row r="37" spans="1:18" ht="14.25" customHeight="1"/>
    <row r="38" spans="1:18" ht="14.25" customHeight="1">
      <c r="A38" s="321" t="s">
        <v>486</v>
      </c>
      <c r="D38" s="321" t="s">
        <v>479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  <c r="R38" s="321">
        <v>0</v>
      </c>
    </row>
    <row r="39" spans="1:18" ht="14.25" customHeight="1">
      <c r="A39" s="321" t="s">
        <v>487</v>
      </c>
      <c r="D39" s="321" t="s">
        <v>479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  <c r="R39" s="321">
        <v>0</v>
      </c>
    </row>
    <row r="40" spans="1:18" ht="14.25" customHeight="1">
      <c r="A40" s="321" t="s">
        <v>644</v>
      </c>
      <c r="D40" s="321" t="s">
        <v>479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321">
        <v>0</v>
      </c>
    </row>
    <row r="41" spans="1:18" ht="14.25" customHeight="1"/>
    <row r="42" spans="1:18" ht="14.25" customHeight="1">
      <c r="A42" s="321" t="s">
        <v>645</v>
      </c>
    </row>
    <row r="43" spans="1:18" ht="14.25" customHeight="1">
      <c r="A43" s="321" t="s">
        <v>646</v>
      </c>
      <c r="C43" s="321" t="s">
        <v>461</v>
      </c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1">
        <v>0</v>
      </c>
      <c r="P43" s="321">
        <v>0</v>
      </c>
      <c r="Q43" s="321">
        <v>0</v>
      </c>
    </row>
    <row r="44" spans="1:18" ht="14.25" customHeight="1">
      <c r="B44" s="321" t="s">
        <v>462</v>
      </c>
      <c r="C44" s="321" t="s">
        <v>463</v>
      </c>
      <c r="D44" s="321">
        <v>0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1">
        <v>0</v>
      </c>
      <c r="P44" s="321">
        <v>0</v>
      </c>
      <c r="Q44" s="321">
        <v>0</v>
      </c>
      <c r="R44" s="321">
        <v>0</v>
      </c>
    </row>
    <row r="45" spans="1:18" ht="14.25" customHeight="1">
      <c r="D45" s="321">
        <v>0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</row>
    <row r="46" spans="1:18" ht="14.25" customHeight="1">
      <c r="B46" s="321" t="s">
        <v>464</v>
      </c>
      <c r="C46" s="321" t="s">
        <v>465</v>
      </c>
      <c r="D46" s="321">
        <v>0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</row>
    <row r="47" spans="1:18" ht="14.25" customHeight="1">
      <c r="B47" s="321" t="s">
        <v>466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</row>
    <row r="48" spans="1:18" ht="14.25" customHeight="1">
      <c r="B48" s="321" t="s">
        <v>467</v>
      </c>
      <c r="D48" s="321">
        <v>0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</row>
    <row r="49" spans="1:18" ht="14.25" customHeight="1">
      <c r="E49" s="321">
        <v>0</v>
      </c>
      <c r="F49" s="321">
        <v>0</v>
      </c>
      <c r="G49" s="321">
        <v>0</v>
      </c>
      <c r="H49" s="321">
        <v>0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</row>
    <row r="50" spans="1:18" ht="14.25" customHeight="1">
      <c r="B50" s="321" t="s">
        <v>468</v>
      </c>
      <c r="C50" s="321" t="s">
        <v>469</v>
      </c>
      <c r="R50" s="321">
        <v>0</v>
      </c>
    </row>
    <row r="51" spans="1:18" ht="14.25" customHeight="1"/>
    <row r="52" spans="1:18" ht="14.25" customHeight="1">
      <c r="A52" s="321" t="s">
        <v>647</v>
      </c>
      <c r="C52" s="321" t="s">
        <v>461</v>
      </c>
      <c r="D52" s="321">
        <v>0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1">
        <v>0</v>
      </c>
      <c r="P52" s="321">
        <v>0</v>
      </c>
      <c r="Q52" s="321">
        <v>0</v>
      </c>
    </row>
    <row r="53" spans="1:18" ht="14.25" customHeight="1">
      <c r="B53" s="321" t="s">
        <v>462</v>
      </c>
      <c r="C53" s="321" t="s">
        <v>463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v>0</v>
      </c>
      <c r="P53" s="321">
        <v>0</v>
      </c>
      <c r="Q53" s="321">
        <v>0</v>
      </c>
      <c r="R53" s="321">
        <v>0</v>
      </c>
    </row>
    <row r="54" spans="1:18" ht="14.25" customHeight="1">
      <c r="D54" s="321">
        <v>0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1">
        <v>0</v>
      </c>
      <c r="P54" s="321">
        <v>0</v>
      </c>
      <c r="Q54" s="321">
        <v>0</v>
      </c>
      <c r="R54" s="321">
        <v>0</v>
      </c>
    </row>
    <row r="55" spans="1:18" ht="14.25" customHeight="1">
      <c r="B55" s="321" t="s">
        <v>464</v>
      </c>
      <c r="C55" s="321" t="s">
        <v>465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1">
        <v>0</v>
      </c>
      <c r="P55" s="321">
        <v>0</v>
      </c>
      <c r="Q55" s="321">
        <v>0</v>
      </c>
      <c r="R55" s="321">
        <v>0</v>
      </c>
    </row>
    <row r="56" spans="1:18" ht="14.25" customHeight="1">
      <c r="B56" s="321" t="s">
        <v>466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v>0</v>
      </c>
      <c r="P56" s="321">
        <v>0</v>
      </c>
      <c r="Q56" s="321">
        <v>0</v>
      </c>
    </row>
    <row r="57" spans="1:18" ht="14.25" customHeight="1">
      <c r="B57" s="321" t="s">
        <v>467</v>
      </c>
      <c r="D57" s="321">
        <v>0</v>
      </c>
      <c r="E57" s="321">
        <v>0</v>
      </c>
      <c r="F57" s="321">
        <v>0</v>
      </c>
      <c r="G57" s="321">
        <v>0</v>
      </c>
      <c r="H57" s="321">
        <v>0</v>
      </c>
      <c r="I57" s="321">
        <v>0</v>
      </c>
      <c r="J57" s="321">
        <v>0</v>
      </c>
      <c r="K57" s="321">
        <v>0</v>
      </c>
      <c r="L57" s="321">
        <v>0</v>
      </c>
      <c r="M57" s="321">
        <v>0</v>
      </c>
      <c r="N57" s="321">
        <v>0</v>
      </c>
      <c r="O57" s="321">
        <v>0</v>
      </c>
      <c r="P57" s="321">
        <v>0</v>
      </c>
      <c r="Q57" s="321">
        <v>0</v>
      </c>
      <c r="R57" s="321">
        <v>0</v>
      </c>
    </row>
    <row r="58" spans="1:18" ht="14.25" customHeight="1"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1">
        <v>0</v>
      </c>
      <c r="P58" s="321">
        <v>0</v>
      </c>
      <c r="Q58" s="321">
        <v>0</v>
      </c>
      <c r="R58" s="321">
        <v>0</v>
      </c>
    </row>
    <row r="59" spans="1:18" ht="14.25" customHeight="1">
      <c r="B59" s="321" t="s">
        <v>468</v>
      </c>
      <c r="C59" s="321" t="s">
        <v>469</v>
      </c>
      <c r="R59" s="321">
        <v>0</v>
      </c>
    </row>
    <row r="60" spans="1:18" ht="14.25" customHeight="1"/>
    <row r="61" spans="1:18" ht="14.25" customHeight="1">
      <c r="A61" s="321" t="s">
        <v>647</v>
      </c>
      <c r="C61" s="321" t="s">
        <v>461</v>
      </c>
      <c r="D61" s="321">
        <v>0</v>
      </c>
      <c r="E61" s="321">
        <v>0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0</v>
      </c>
      <c r="L61" s="321">
        <v>0</v>
      </c>
      <c r="M61" s="321">
        <v>0</v>
      </c>
      <c r="N61" s="321">
        <v>0</v>
      </c>
      <c r="O61" s="321">
        <v>0</v>
      </c>
      <c r="P61" s="321">
        <v>0</v>
      </c>
      <c r="Q61" s="321">
        <v>0</v>
      </c>
    </row>
    <row r="62" spans="1:18" ht="14.25" customHeight="1">
      <c r="B62" s="321" t="s">
        <v>462</v>
      </c>
      <c r="C62" s="321" t="s">
        <v>463</v>
      </c>
      <c r="D62" s="321">
        <v>0</v>
      </c>
      <c r="E62" s="321">
        <v>0</v>
      </c>
      <c r="F62" s="321">
        <v>0</v>
      </c>
      <c r="G62" s="321">
        <v>0</v>
      </c>
      <c r="H62" s="321">
        <v>0</v>
      </c>
      <c r="I62" s="321">
        <v>0</v>
      </c>
      <c r="J62" s="321">
        <v>0</v>
      </c>
      <c r="K62" s="321">
        <v>0</v>
      </c>
      <c r="L62" s="321">
        <v>0</v>
      </c>
      <c r="M62" s="321">
        <v>0</v>
      </c>
      <c r="N62" s="321">
        <v>0</v>
      </c>
      <c r="O62" s="321">
        <v>0</v>
      </c>
      <c r="P62" s="321">
        <v>0</v>
      </c>
      <c r="Q62" s="321">
        <v>0</v>
      </c>
      <c r="R62" s="321">
        <v>0</v>
      </c>
    </row>
    <row r="63" spans="1:18" ht="14.25" customHeight="1">
      <c r="D63" s="321">
        <v>0</v>
      </c>
      <c r="E63" s="321">
        <v>0</v>
      </c>
      <c r="F63" s="321">
        <v>0</v>
      </c>
      <c r="G63" s="321">
        <v>0</v>
      </c>
      <c r="H63" s="321">
        <v>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0</v>
      </c>
      <c r="O63" s="321">
        <v>0</v>
      </c>
      <c r="P63" s="321">
        <v>0</v>
      </c>
      <c r="Q63" s="321">
        <v>0</v>
      </c>
      <c r="R63" s="321">
        <v>0</v>
      </c>
    </row>
    <row r="64" spans="1:18" ht="14.25" customHeight="1">
      <c r="B64" s="321" t="s">
        <v>464</v>
      </c>
      <c r="C64" s="321" t="s">
        <v>465</v>
      </c>
      <c r="D64" s="321">
        <v>0</v>
      </c>
      <c r="E64" s="321">
        <v>0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0</v>
      </c>
      <c r="O64" s="321">
        <v>0</v>
      </c>
      <c r="P64" s="321">
        <v>0</v>
      </c>
      <c r="Q64" s="321">
        <v>0</v>
      </c>
      <c r="R64" s="321">
        <v>0</v>
      </c>
    </row>
    <row r="65" spans="1:18" ht="14.25" customHeight="1">
      <c r="B65" s="321" t="s">
        <v>466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v>0</v>
      </c>
      <c r="P65" s="321">
        <v>0</v>
      </c>
      <c r="Q65" s="321">
        <v>0</v>
      </c>
    </row>
    <row r="66" spans="1:18" ht="14.25" customHeight="1">
      <c r="B66" s="321" t="s">
        <v>467</v>
      </c>
      <c r="D66" s="321">
        <v>0</v>
      </c>
      <c r="E66" s="321">
        <v>0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0</v>
      </c>
      <c r="O66" s="321">
        <v>0</v>
      </c>
      <c r="P66" s="321">
        <v>0</v>
      </c>
      <c r="Q66" s="321">
        <v>0</v>
      </c>
      <c r="R66" s="321">
        <v>0</v>
      </c>
    </row>
    <row r="67" spans="1:18" ht="14.25" customHeight="1">
      <c r="E67" s="321">
        <v>0</v>
      </c>
      <c r="F67" s="321">
        <v>0</v>
      </c>
      <c r="G67" s="321">
        <v>0</v>
      </c>
      <c r="H67" s="321">
        <v>0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1:18" ht="14.25" customHeight="1">
      <c r="B68" s="321" t="s">
        <v>468</v>
      </c>
      <c r="C68" s="321" t="s">
        <v>469</v>
      </c>
      <c r="R68" s="321">
        <v>0</v>
      </c>
    </row>
    <row r="69" spans="1:18" ht="14.25" customHeight="1"/>
    <row r="70" spans="1:18" ht="14.25" customHeight="1">
      <c r="A70" s="321" t="s">
        <v>647</v>
      </c>
      <c r="C70" s="321" t="s">
        <v>461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1">
        <v>0</v>
      </c>
      <c r="P70" s="321">
        <v>0</v>
      </c>
      <c r="Q70" s="321">
        <v>0</v>
      </c>
    </row>
    <row r="71" spans="1:18" ht="14.25" customHeight="1">
      <c r="B71" s="321" t="s">
        <v>462</v>
      </c>
      <c r="C71" s="321" t="s">
        <v>463</v>
      </c>
      <c r="D71" s="321">
        <v>0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1:18" ht="14.25" customHeight="1">
      <c r="D72" s="321">
        <v>0</v>
      </c>
      <c r="E72" s="321">
        <v>0</v>
      </c>
      <c r="F72" s="321">
        <v>0</v>
      </c>
      <c r="G72" s="321">
        <v>0</v>
      </c>
      <c r="H72" s="321">
        <v>0</v>
      </c>
      <c r="I72" s="321">
        <v>0</v>
      </c>
      <c r="J72" s="321">
        <v>0</v>
      </c>
      <c r="K72" s="321">
        <v>0</v>
      </c>
      <c r="L72" s="321">
        <v>0</v>
      </c>
      <c r="M72" s="321">
        <v>0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1:18" ht="14.25" customHeight="1">
      <c r="B73" s="321" t="s">
        <v>464</v>
      </c>
      <c r="C73" s="321" t="s">
        <v>465</v>
      </c>
      <c r="D73" s="321">
        <v>0</v>
      </c>
      <c r="E73" s="321">
        <v>0</v>
      </c>
      <c r="F73" s="321">
        <v>0</v>
      </c>
      <c r="G73" s="321">
        <v>0</v>
      </c>
      <c r="H73" s="321">
        <v>0</v>
      </c>
      <c r="I73" s="321">
        <v>0</v>
      </c>
      <c r="J73" s="321">
        <v>0</v>
      </c>
      <c r="K73" s="321">
        <v>0</v>
      </c>
      <c r="L73" s="321">
        <v>0</v>
      </c>
      <c r="M73" s="321">
        <v>0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1:18" ht="14.25" customHeight="1">
      <c r="B74" s="321" t="s">
        <v>466</v>
      </c>
      <c r="E74" s="321">
        <v>0</v>
      </c>
      <c r="F74" s="321">
        <v>0</v>
      </c>
      <c r="G74" s="321">
        <v>0</v>
      </c>
      <c r="H74" s="321"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1">
        <v>0</v>
      </c>
      <c r="P74" s="321">
        <v>0</v>
      </c>
      <c r="Q74" s="321">
        <v>0</v>
      </c>
    </row>
    <row r="75" spans="1:18" ht="14.25" customHeight="1">
      <c r="B75" s="321" t="s">
        <v>467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>
        <v>0</v>
      </c>
      <c r="J75" s="321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1:18" ht="14.25" customHeight="1">
      <c r="E76" s="321">
        <v>0</v>
      </c>
      <c r="F76" s="321">
        <v>0</v>
      </c>
      <c r="G76" s="321">
        <v>0</v>
      </c>
      <c r="H76" s="321">
        <v>0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1:18" ht="14.25" customHeight="1">
      <c r="B77" s="321" t="s">
        <v>468</v>
      </c>
      <c r="C77" s="321" t="s">
        <v>469</v>
      </c>
      <c r="R77" s="321">
        <v>0</v>
      </c>
    </row>
    <row r="78" spans="1:18" ht="14.25" customHeight="1"/>
    <row r="79" spans="1:18" ht="14.25" customHeight="1">
      <c r="A79" s="321" t="s">
        <v>648</v>
      </c>
      <c r="C79" s="321" t="s">
        <v>461</v>
      </c>
      <c r="D79" s="321">
        <v>0</v>
      </c>
      <c r="E79" s="321">
        <v>0</v>
      </c>
      <c r="F79" s="321">
        <v>0</v>
      </c>
      <c r="G79" s="321">
        <v>0</v>
      </c>
      <c r="H79" s="321">
        <v>0</v>
      </c>
      <c r="I79" s="321">
        <v>0</v>
      </c>
      <c r="J79" s="321">
        <v>0</v>
      </c>
      <c r="K79" s="321">
        <v>0</v>
      </c>
      <c r="L79" s="321">
        <v>0</v>
      </c>
      <c r="M79" s="321">
        <v>0</v>
      </c>
      <c r="N79" s="321">
        <v>0</v>
      </c>
      <c r="O79" s="321">
        <v>0</v>
      </c>
      <c r="P79" s="321">
        <v>0</v>
      </c>
      <c r="Q79" s="321">
        <v>0</v>
      </c>
    </row>
    <row r="80" spans="1:18" ht="14.25" customHeight="1">
      <c r="B80" s="321" t="s">
        <v>462</v>
      </c>
      <c r="C80" s="321" t="s">
        <v>463</v>
      </c>
      <c r="D80" s="321">
        <v>0</v>
      </c>
      <c r="E80" s="321">
        <v>0</v>
      </c>
      <c r="F80" s="321">
        <v>0</v>
      </c>
      <c r="G80" s="321">
        <v>0</v>
      </c>
      <c r="H80" s="321">
        <v>0</v>
      </c>
      <c r="I80" s="321">
        <v>0</v>
      </c>
      <c r="J80" s="321">
        <v>0</v>
      </c>
      <c r="K80" s="321">
        <v>0</v>
      </c>
      <c r="L80" s="321">
        <v>0</v>
      </c>
      <c r="M80" s="321">
        <v>0</v>
      </c>
      <c r="N80" s="321">
        <v>0</v>
      </c>
      <c r="O80" s="321">
        <v>0</v>
      </c>
      <c r="P80" s="321">
        <v>0</v>
      </c>
      <c r="Q80" s="321">
        <v>0</v>
      </c>
      <c r="R80" s="321">
        <v>0</v>
      </c>
    </row>
    <row r="81" spans="1:18" ht="14.25" customHeight="1">
      <c r="D81" s="321">
        <v>0</v>
      </c>
      <c r="E81" s="321">
        <v>0</v>
      </c>
      <c r="F81" s="321">
        <v>0</v>
      </c>
      <c r="G81" s="321">
        <v>0</v>
      </c>
      <c r="H81" s="321">
        <v>0</v>
      </c>
      <c r="I81" s="321">
        <v>0</v>
      </c>
      <c r="J81" s="321">
        <v>0</v>
      </c>
      <c r="K81" s="321">
        <v>0</v>
      </c>
      <c r="L81" s="321">
        <v>0</v>
      </c>
      <c r="M81" s="321">
        <v>0</v>
      </c>
      <c r="N81" s="321">
        <v>0</v>
      </c>
      <c r="O81" s="321">
        <v>0</v>
      </c>
      <c r="P81" s="321">
        <v>0</v>
      </c>
      <c r="Q81" s="321">
        <v>0</v>
      </c>
      <c r="R81" s="321">
        <v>0</v>
      </c>
    </row>
    <row r="82" spans="1:18" ht="14.25" customHeight="1">
      <c r="B82" s="321" t="s">
        <v>464</v>
      </c>
      <c r="C82" s="321" t="s">
        <v>465</v>
      </c>
      <c r="D82" s="321">
        <v>0</v>
      </c>
      <c r="E82" s="321">
        <v>0</v>
      </c>
      <c r="F82" s="321">
        <v>0</v>
      </c>
      <c r="G82" s="321">
        <v>0</v>
      </c>
      <c r="H82" s="321">
        <v>0</v>
      </c>
      <c r="I82" s="321">
        <v>0</v>
      </c>
      <c r="J82" s="321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0</v>
      </c>
      <c r="Q82" s="321">
        <v>0</v>
      </c>
      <c r="R82" s="321">
        <v>0</v>
      </c>
    </row>
    <row r="83" spans="1:18" ht="14.25" customHeight="1">
      <c r="B83" s="321" t="s">
        <v>466</v>
      </c>
      <c r="E83" s="321">
        <v>0</v>
      </c>
      <c r="F83" s="321">
        <v>0</v>
      </c>
      <c r="G83" s="321">
        <v>0</v>
      </c>
      <c r="H83" s="321">
        <v>0</v>
      </c>
      <c r="I83" s="321">
        <v>0</v>
      </c>
      <c r="J83" s="321">
        <v>0</v>
      </c>
      <c r="K83" s="321">
        <v>0</v>
      </c>
      <c r="L83" s="321">
        <v>0</v>
      </c>
      <c r="M83" s="321">
        <v>0</v>
      </c>
      <c r="N83" s="321">
        <v>0</v>
      </c>
      <c r="O83" s="321">
        <v>0</v>
      </c>
      <c r="P83" s="321">
        <v>0</v>
      </c>
      <c r="Q83" s="321">
        <v>0</v>
      </c>
    </row>
    <row r="84" spans="1:18" ht="14.25" customHeight="1">
      <c r="B84" s="321" t="s">
        <v>467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  <c r="R84" s="321">
        <v>0</v>
      </c>
    </row>
    <row r="85" spans="1:18" ht="14.25" customHeight="1"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1">
        <v>0</v>
      </c>
      <c r="P85" s="321">
        <v>0</v>
      </c>
      <c r="Q85" s="321">
        <v>0</v>
      </c>
      <c r="R85" s="321">
        <v>0</v>
      </c>
    </row>
    <row r="86" spans="1:18" ht="14.25" customHeight="1">
      <c r="B86" s="321" t="s">
        <v>468</v>
      </c>
      <c r="C86" s="321" t="s">
        <v>469</v>
      </c>
      <c r="R86" s="321">
        <v>0</v>
      </c>
    </row>
    <row r="87" spans="1:18" ht="14.25" customHeight="1"/>
    <row r="88" spans="1:18" ht="14.25" customHeight="1">
      <c r="A88" s="321" t="s">
        <v>649</v>
      </c>
      <c r="C88" s="321" t="s">
        <v>461</v>
      </c>
      <c r="D88" s="321">
        <v>0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v>0</v>
      </c>
      <c r="P88" s="321">
        <v>0</v>
      </c>
      <c r="Q88" s="321">
        <v>0</v>
      </c>
    </row>
    <row r="89" spans="1:18" ht="14.25" customHeight="1">
      <c r="B89" s="321" t="s">
        <v>462</v>
      </c>
      <c r="C89" s="321" t="s">
        <v>463</v>
      </c>
      <c r="D89" s="321">
        <v>0</v>
      </c>
      <c r="E89" s="321">
        <v>0</v>
      </c>
      <c r="F89" s="321">
        <v>0</v>
      </c>
      <c r="G89" s="321">
        <v>0</v>
      </c>
      <c r="H89" s="321">
        <v>0</v>
      </c>
      <c r="I89" s="321">
        <v>0</v>
      </c>
      <c r="J89" s="321">
        <v>0</v>
      </c>
      <c r="K89" s="321">
        <v>0</v>
      </c>
      <c r="L89" s="321">
        <v>0</v>
      </c>
      <c r="M89" s="321">
        <v>0</v>
      </c>
      <c r="N89" s="321">
        <v>0</v>
      </c>
      <c r="O89" s="321">
        <v>0</v>
      </c>
      <c r="P89" s="321">
        <v>0</v>
      </c>
      <c r="Q89" s="321">
        <v>0</v>
      </c>
      <c r="R89" s="321">
        <v>0</v>
      </c>
    </row>
    <row r="90" spans="1:18" ht="14.25" customHeight="1">
      <c r="D90" s="321">
        <v>0</v>
      </c>
      <c r="E90" s="321">
        <v>0</v>
      </c>
      <c r="F90" s="321">
        <v>0</v>
      </c>
      <c r="G90" s="321">
        <v>0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1">
        <v>0</v>
      </c>
      <c r="P90" s="321">
        <v>0</v>
      </c>
      <c r="Q90" s="321">
        <v>0</v>
      </c>
      <c r="R90" s="321">
        <v>0</v>
      </c>
    </row>
    <row r="91" spans="1:18" ht="14.25" customHeight="1">
      <c r="B91" s="321" t="s">
        <v>464</v>
      </c>
      <c r="C91" s="321" t="s">
        <v>465</v>
      </c>
      <c r="D91" s="321">
        <v>0</v>
      </c>
      <c r="E91" s="321">
        <v>0</v>
      </c>
      <c r="F91" s="321">
        <v>0</v>
      </c>
      <c r="G91" s="321">
        <v>0</v>
      </c>
      <c r="H91" s="321">
        <v>0</v>
      </c>
      <c r="I91" s="321">
        <v>0</v>
      </c>
      <c r="J91" s="321">
        <v>0</v>
      </c>
      <c r="K91" s="321">
        <v>0</v>
      </c>
      <c r="L91" s="321">
        <v>0</v>
      </c>
      <c r="M91" s="321">
        <v>0</v>
      </c>
      <c r="N91" s="321">
        <v>0</v>
      </c>
      <c r="O91" s="321">
        <v>0</v>
      </c>
      <c r="P91" s="321">
        <v>0</v>
      </c>
      <c r="Q91" s="321">
        <v>0</v>
      </c>
      <c r="R91" s="321">
        <v>0</v>
      </c>
    </row>
    <row r="92" spans="1:18" ht="14.25" customHeight="1">
      <c r="B92" s="321" t="s">
        <v>466</v>
      </c>
      <c r="E92" s="321">
        <v>0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v>0</v>
      </c>
      <c r="P92" s="321">
        <v>0</v>
      </c>
      <c r="Q92" s="321">
        <v>0</v>
      </c>
    </row>
    <row r="93" spans="1:18" ht="14.25" customHeight="1">
      <c r="B93" s="321" t="s">
        <v>467</v>
      </c>
      <c r="D93" s="321">
        <v>0</v>
      </c>
      <c r="E93" s="321">
        <v>0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v>0</v>
      </c>
      <c r="P93" s="321">
        <v>0</v>
      </c>
      <c r="Q93" s="321">
        <v>0</v>
      </c>
      <c r="R93" s="321">
        <v>0</v>
      </c>
    </row>
    <row r="94" spans="1:18" ht="14.25" customHeight="1">
      <c r="E94" s="321">
        <v>0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1">
        <v>0</v>
      </c>
      <c r="Q94" s="321">
        <v>0</v>
      </c>
      <c r="R94" s="321">
        <v>0</v>
      </c>
    </row>
    <row r="95" spans="1:18" ht="14.25" customHeight="1">
      <c r="B95" s="321" t="s">
        <v>468</v>
      </c>
      <c r="C95" s="321" t="s">
        <v>469</v>
      </c>
      <c r="R95" s="321">
        <v>0</v>
      </c>
    </row>
    <row r="96" spans="1:18" ht="14.25" customHeight="1"/>
    <row r="97" spans="1:18" ht="14.25" customHeight="1">
      <c r="A97" s="321" t="s">
        <v>649</v>
      </c>
      <c r="C97" s="321" t="s">
        <v>461</v>
      </c>
      <c r="D97" s="321">
        <v>0</v>
      </c>
      <c r="E97" s="321">
        <v>0</v>
      </c>
      <c r="F97" s="321">
        <v>0</v>
      </c>
      <c r="G97" s="321">
        <v>0</v>
      </c>
      <c r="H97" s="321">
        <v>0</v>
      </c>
      <c r="I97" s="321">
        <v>0</v>
      </c>
      <c r="J97" s="321">
        <v>0</v>
      </c>
      <c r="K97" s="321">
        <v>0</v>
      </c>
      <c r="L97" s="321">
        <v>0</v>
      </c>
      <c r="M97" s="321">
        <v>0</v>
      </c>
      <c r="N97" s="321">
        <v>0</v>
      </c>
      <c r="O97" s="321">
        <v>0</v>
      </c>
      <c r="P97" s="321">
        <v>0</v>
      </c>
      <c r="Q97" s="321">
        <v>0</v>
      </c>
    </row>
    <row r="98" spans="1:18" ht="14.25" customHeight="1">
      <c r="B98" s="321" t="s">
        <v>462</v>
      </c>
      <c r="C98" s="321" t="s">
        <v>463</v>
      </c>
      <c r="D98" s="321">
        <v>0</v>
      </c>
      <c r="E98" s="321">
        <v>0</v>
      </c>
      <c r="F98" s="321">
        <v>0</v>
      </c>
      <c r="G98" s="321">
        <v>0</v>
      </c>
      <c r="H98" s="321">
        <v>0</v>
      </c>
      <c r="I98" s="321">
        <v>0</v>
      </c>
      <c r="J98" s="321">
        <v>0</v>
      </c>
      <c r="K98" s="321">
        <v>0</v>
      </c>
      <c r="L98" s="321">
        <v>0</v>
      </c>
      <c r="M98" s="321">
        <v>0</v>
      </c>
      <c r="N98" s="321">
        <v>0</v>
      </c>
      <c r="O98" s="321">
        <v>0</v>
      </c>
      <c r="P98" s="321">
        <v>0</v>
      </c>
      <c r="Q98" s="321">
        <v>0</v>
      </c>
      <c r="R98" s="321">
        <v>0</v>
      </c>
    </row>
    <row r="99" spans="1:18" ht="14.25" customHeight="1">
      <c r="D99" s="321">
        <v>0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  <c r="K99" s="321">
        <v>0</v>
      </c>
      <c r="L99" s="321">
        <v>0</v>
      </c>
      <c r="M99" s="321">
        <v>0</v>
      </c>
      <c r="N99" s="321">
        <v>0</v>
      </c>
      <c r="O99" s="321">
        <v>0</v>
      </c>
      <c r="P99" s="321">
        <v>0</v>
      </c>
      <c r="Q99" s="321">
        <v>0</v>
      </c>
      <c r="R99" s="321">
        <v>0</v>
      </c>
    </row>
    <row r="100" spans="1:18" ht="14.25" customHeight="1">
      <c r="B100" s="321" t="s">
        <v>464</v>
      </c>
      <c r="C100" s="321" t="s">
        <v>465</v>
      </c>
      <c r="D100" s="321">
        <v>0</v>
      </c>
      <c r="E100" s="321">
        <v>0</v>
      </c>
      <c r="F100" s="321">
        <v>0</v>
      </c>
      <c r="G100" s="321">
        <v>0</v>
      </c>
      <c r="H100" s="321">
        <v>0</v>
      </c>
      <c r="I100" s="321">
        <v>0</v>
      </c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  <c r="O100" s="321">
        <v>0</v>
      </c>
      <c r="P100" s="321">
        <v>0</v>
      </c>
      <c r="Q100" s="321">
        <v>0</v>
      </c>
      <c r="R100" s="321">
        <v>0</v>
      </c>
    </row>
    <row r="101" spans="1:18" ht="14.25" customHeight="1">
      <c r="B101" s="321" t="s">
        <v>466</v>
      </c>
      <c r="E101" s="321">
        <v>0</v>
      </c>
      <c r="F101" s="321">
        <v>0</v>
      </c>
      <c r="G101" s="321">
        <v>0</v>
      </c>
      <c r="H101" s="321">
        <v>0</v>
      </c>
      <c r="I101" s="321">
        <v>0</v>
      </c>
      <c r="J101" s="321">
        <v>0</v>
      </c>
      <c r="K101" s="321">
        <v>0</v>
      </c>
      <c r="L101" s="321">
        <v>0</v>
      </c>
      <c r="M101" s="321">
        <v>0</v>
      </c>
      <c r="N101" s="321">
        <v>0</v>
      </c>
      <c r="O101" s="321">
        <v>0</v>
      </c>
      <c r="P101" s="321">
        <v>0</v>
      </c>
      <c r="Q101" s="321">
        <v>0</v>
      </c>
    </row>
    <row r="102" spans="1:18" ht="14.25" customHeight="1">
      <c r="B102" s="321" t="s">
        <v>467</v>
      </c>
      <c r="D102" s="321">
        <v>0</v>
      </c>
      <c r="E102" s="321">
        <v>0</v>
      </c>
      <c r="F102" s="321">
        <v>0</v>
      </c>
      <c r="G102" s="321">
        <v>0</v>
      </c>
      <c r="H102" s="321">
        <v>0</v>
      </c>
      <c r="I102" s="321">
        <v>0</v>
      </c>
      <c r="J102" s="321">
        <v>0</v>
      </c>
      <c r="K102" s="321">
        <v>0</v>
      </c>
      <c r="L102" s="321">
        <v>0</v>
      </c>
      <c r="M102" s="321">
        <v>0</v>
      </c>
      <c r="N102" s="321">
        <v>0</v>
      </c>
      <c r="O102" s="321">
        <v>0</v>
      </c>
      <c r="P102" s="321">
        <v>0</v>
      </c>
      <c r="Q102" s="321">
        <v>0</v>
      </c>
      <c r="R102" s="321">
        <v>0</v>
      </c>
    </row>
    <row r="103" spans="1:18" ht="14.25" customHeight="1">
      <c r="E103" s="321">
        <v>0</v>
      </c>
      <c r="F103" s="321">
        <v>0</v>
      </c>
      <c r="G103" s="321">
        <v>0</v>
      </c>
      <c r="H103" s="321">
        <v>0</v>
      </c>
      <c r="I103" s="321">
        <v>0</v>
      </c>
      <c r="J103" s="321">
        <v>0</v>
      </c>
      <c r="K103" s="321">
        <v>0</v>
      </c>
      <c r="L103" s="321">
        <v>0</v>
      </c>
      <c r="M103" s="321">
        <v>0</v>
      </c>
      <c r="N103" s="321">
        <v>0</v>
      </c>
      <c r="O103" s="321">
        <v>0</v>
      </c>
      <c r="P103" s="321">
        <v>0</v>
      </c>
      <c r="Q103" s="321">
        <v>0</v>
      </c>
      <c r="R103" s="321">
        <v>0</v>
      </c>
    </row>
    <row r="104" spans="1:18" ht="14.25" customHeight="1">
      <c r="B104" s="321" t="s">
        <v>468</v>
      </c>
      <c r="C104" s="321" t="s">
        <v>469</v>
      </c>
      <c r="R104" s="321">
        <v>0</v>
      </c>
    </row>
    <row r="105" spans="1:18" ht="14.25" customHeight="1"/>
    <row r="106" spans="1:18" ht="14.25" customHeight="1">
      <c r="A106" s="321" t="s">
        <v>649</v>
      </c>
      <c r="C106" s="321" t="s">
        <v>461</v>
      </c>
      <c r="D106" s="321">
        <v>0</v>
      </c>
      <c r="E106" s="321">
        <v>0</v>
      </c>
      <c r="F106" s="321">
        <v>0</v>
      </c>
      <c r="G106" s="321">
        <v>0</v>
      </c>
      <c r="H106" s="321">
        <v>0</v>
      </c>
      <c r="I106" s="321">
        <v>0</v>
      </c>
      <c r="J106" s="321">
        <v>0</v>
      </c>
      <c r="K106" s="321">
        <v>0</v>
      </c>
      <c r="L106" s="321">
        <v>0</v>
      </c>
      <c r="M106" s="321">
        <v>0</v>
      </c>
      <c r="N106" s="321">
        <v>0</v>
      </c>
      <c r="O106" s="321">
        <v>0</v>
      </c>
      <c r="P106" s="321">
        <v>0</v>
      </c>
      <c r="Q106" s="321">
        <v>0</v>
      </c>
    </row>
    <row r="107" spans="1:18" ht="14.25" customHeight="1">
      <c r="B107" s="321" t="s">
        <v>462</v>
      </c>
      <c r="C107" s="321" t="s">
        <v>463</v>
      </c>
      <c r="D107" s="321">
        <v>0</v>
      </c>
      <c r="E107" s="321">
        <v>0</v>
      </c>
      <c r="F107" s="321">
        <v>0</v>
      </c>
      <c r="G107" s="321">
        <v>0</v>
      </c>
      <c r="H107" s="321">
        <v>0</v>
      </c>
      <c r="I107" s="321">
        <v>0</v>
      </c>
      <c r="J107" s="321">
        <v>0</v>
      </c>
      <c r="K107" s="321">
        <v>0</v>
      </c>
      <c r="L107" s="321">
        <v>0</v>
      </c>
      <c r="M107" s="321">
        <v>0</v>
      </c>
      <c r="N107" s="321">
        <v>0</v>
      </c>
      <c r="O107" s="321">
        <v>0</v>
      </c>
      <c r="P107" s="321">
        <v>0</v>
      </c>
      <c r="Q107" s="321">
        <v>0</v>
      </c>
      <c r="R107" s="321">
        <v>0</v>
      </c>
    </row>
    <row r="108" spans="1:18" ht="14.25" customHeight="1">
      <c r="D108" s="321">
        <v>0</v>
      </c>
      <c r="E108" s="321">
        <v>0</v>
      </c>
      <c r="F108" s="321">
        <v>0</v>
      </c>
      <c r="G108" s="321">
        <v>0</v>
      </c>
      <c r="H108" s="321">
        <v>0</v>
      </c>
      <c r="I108" s="321">
        <v>0</v>
      </c>
      <c r="J108" s="321">
        <v>0</v>
      </c>
      <c r="K108" s="321">
        <v>0</v>
      </c>
      <c r="L108" s="321">
        <v>0</v>
      </c>
      <c r="M108" s="321">
        <v>0</v>
      </c>
      <c r="N108" s="321">
        <v>0</v>
      </c>
      <c r="O108" s="321">
        <v>0</v>
      </c>
      <c r="P108" s="321">
        <v>0</v>
      </c>
      <c r="Q108" s="321">
        <v>0</v>
      </c>
      <c r="R108" s="321">
        <v>0</v>
      </c>
    </row>
    <row r="109" spans="1:18" ht="14.25" customHeight="1">
      <c r="B109" s="321" t="s">
        <v>464</v>
      </c>
      <c r="C109" s="321" t="s">
        <v>465</v>
      </c>
      <c r="D109" s="321">
        <v>0</v>
      </c>
      <c r="E109" s="321">
        <v>0</v>
      </c>
      <c r="F109" s="321">
        <v>0</v>
      </c>
      <c r="G109" s="321">
        <v>0</v>
      </c>
      <c r="H109" s="321">
        <v>0</v>
      </c>
      <c r="I109" s="321">
        <v>0</v>
      </c>
      <c r="J109" s="321">
        <v>0</v>
      </c>
      <c r="K109" s="321">
        <v>0</v>
      </c>
      <c r="L109" s="321">
        <v>0</v>
      </c>
      <c r="M109" s="321">
        <v>0</v>
      </c>
      <c r="N109" s="321">
        <v>0</v>
      </c>
      <c r="O109" s="321">
        <v>0</v>
      </c>
      <c r="P109" s="321">
        <v>0</v>
      </c>
      <c r="Q109" s="321">
        <v>0</v>
      </c>
      <c r="R109" s="321">
        <v>0</v>
      </c>
    </row>
    <row r="110" spans="1:18" ht="14.25" customHeight="1">
      <c r="B110" s="321" t="s">
        <v>466</v>
      </c>
      <c r="E110" s="321">
        <v>0</v>
      </c>
      <c r="F110" s="321">
        <v>0</v>
      </c>
      <c r="G110" s="321">
        <v>0</v>
      </c>
      <c r="H110" s="321">
        <v>0</v>
      </c>
      <c r="I110" s="321">
        <v>0</v>
      </c>
      <c r="J110" s="321">
        <v>0</v>
      </c>
      <c r="K110" s="321">
        <v>0</v>
      </c>
      <c r="L110" s="321">
        <v>0</v>
      </c>
      <c r="M110" s="321">
        <v>0</v>
      </c>
      <c r="N110" s="321">
        <v>0</v>
      </c>
      <c r="O110" s="321">
        <v>0</v>
      </c>
      <c r="P110" s="321">
        <v>0</v>
      </c>
      <c r="Q110" s="321">
        <v>0</v>
      </c>
    </row>
    <row r="111" spans="1:18" ht="14.25" customHeight="1">
      <c r="B111" s="321" t="s">
        <v>467</v>
      </c>
      <c r="D111" s="321">
        <v>0</v>
      </c>
      <c r="E111" s="321">
        <v>0</v>
      </c>
      <c r="F111" s="321">
        <v>0</v>
      </c>
      <c r="G111" s="321">
        <v>0</v>
      </c>
      <c r="H111" s="321">
        <v>0</v>
      </c>
      <c r="I111" s="321">
        <v>0</v>
      </c>
      <c r="J111" s="321">
        <v>0</v>
      </c>
      <c r="K111" s="321">
        <v>0</v>
      </c>
      <c r="L111" s="321">
        <v>0</v>
      </c>
      <c r="M111" s="321">
        <v>0</v>
      </c>
      <c r="N111" s="321">
        <v>0</v>
      </c>
      <c r="O111" s="321">
        <v>0</v>
      </c>
      <c r="P111" s="321">
        <v>0</v>
      </c>
      <c r="Q111" s="321">
        <v>0</v>
      </c>
      <c r="R111" s="321">
        <v>0</v>
      </c>
    </row>
    <row r="112" spans="1:18" ht="14.25" customHeight="1">
      <c r="E112" s="321">
        <v>0</v>
      </c>
      <c r="F112" s="321">
        <v>0</v>
      </c>
      <c r="G112" s="321">
        <v>0</v>
      </c>
      <c r="H112" s="321">
        <v>0</v>
      </c>
      <c r="I112" s="321">
        <v>0</v>
      </c>
      <c r="J112" s="321">
        <v>0</v>
      </c>
      <c r="K112" s="321">
        <v>0</v>
      </c>
      <c r="L112" s="321">
        <v>0</v>
      </c>
      <c r="M112" s="321">
        <v>0</v>
      </c>
      <c r="N112" s="321">
        <v>0</v>
      </c>
      <c r="O112" s="321">
        <v>0</v>
      </c>
      <c r="P112" s="321">
        <v>0</v>
      </c>
      <c r="Q112" s="321">
        <v>0</v>
      </c>
      <c r="R112" s="321">
        <v>0</v>
      </c>
    </row>
    <row r="113" spans="1:18" ht="14.25" customHeight="1">
      <c r="B113" s="321" t="s">
        <v>468</v>
      </c>
      <c r="C113" s="321" t="s">
        <v>469</v>
      </c>
      <c r="R113" s="321">
        <v>0</v>
      </c>
    </row>
    <row r="114" spans="1:18" ht="14.25" customHeight="1"/>
    <row r="115" spans="1:18" ht="14.25" customHeight="1">
      <c r="A115" s="321" t="s">
        <v>649</v>
      </c>
      <c r="C115" s="321" t="s">
        <v>461</v>
      </c>
      <c r="D115" s="321">
        <v>0</v>
      </c>
      <c r="E115" s="321">
        <v>0</v>
      </c>
      <c r="F115" s="321">
        <v>0</v>
      </c>
      <c r="G115" s="321">
        <v>0</v>
      </c>
      <c r="H115" s="321">
        <v>0</v>
      </c>
      <c r="I115" s="321">
        <v>0</v>
      </c>
      <c r="J115" s="321">
        <v>0</v>
      </c>
      <c r="K115" s="321">
        <v>0</v>
      </c>
      <c r="L115" s="321">
        <v>0</v>
      </c>
      <c r="M115" s="321">
        <v>0</v>
      </c>
      <c r="N115" s="321">
        <v>0</v>
      </c>
      <c r="O115" s="321">
        <v>0</v>
      </c>
      <c r="P115" s="321">
        <v>0</v>
      </c>
      <c r="Q115" s="321">
        <v>0</v>
      </c>
    </row>
    <row r="116" spans="1:18" ht="14.25" customHeight="1">
      <c r="B116" s="321" t="s">
        <v>462</v>
      </c>
      <c r="C116" s="321" t="s">
        <v>463</v>
      </c>
      <c r="D116" s="321">
        <v>0</v>
      </c>
      <c r="E116" s="321">
        <v>0</v>
      </c>
      <c r="F116" s="321">
        <v>0</v>
      </c>
      <c r="G116" s="321">
        <v>0</v>
      </c>
      <c r="H116" s="321">
        <v>0</v>
      </c>
      <c r="I116" s="321">
        <v>0</v>
      </c>
      <c r="J116" s="321">
        <v>0</v>
      </c>
      <c r="K116" s="321">
        <v>0</v>
      </c>
      <c r="L116" s="321">
        <v>0</v>
      </c>
      <c r="M116" s="321">
        <v>0</v>
      </c>
      <c r="N116" s="321">
        <v>0</v>
      </c>
      <c r="O116" s="321">
        <v>0</v>
      </c>
      <c r="P116" s="321">
        <v>0</v>
      </c>
      <c r="Q116" s="321">
        <v>0</v>
      </c>
      <c r="R116" s="321">
        <v>0</v>
      </c>
    </row>
    <row r="117" spans="1:18" ht="14.25" customHeight="1">
      <c r="D117" s="321">
        <v>0</v>
      </c>
      <c r="E117" s="321">
        <v>0</v>
      </c>
      <c r="F117" s="321">
        <v>0</v>
      </c>
      <c r="G117" s="321">
        <v>0</v>
      </c>
      <c r="H117" s="321">
        <v>0</v>
      </c>
      <c r="I117" s="321">
        <v>0</v>
      </c>
      <c r="J117" s="321">
        <v>0</v>
      </c>
      <c r="K117" s="321">
        <v>0</v>
      </c>
      <c r="L117" s="321">
        <v>0</v>
      </c>
      <c r="M117" s="321">
        <v>0</v>
      </c>
      <c r="N117" s="321">
        <v>0</v>
      </c>
      <c r="O117" s="321">
        <v>0</v>
      </c>
      <c r="P117" s="321">
        <v>0</v>
      </c>
      <c r="Q117" s="321">
        <v>0</v>
      </c>
      <c r="R117" s="321">
        <v>0</v>
      </c>
    </row>
    <row r="118" spans="1:18" ht="14.25" customHeight="1">
      <c r="B118" s="321" t="s">
        <v>464</v>
      </c>
      <c r="C118" s="321" t="s">
        <v>465</v>
      </c>
      <c r="D118" s="321">
        <v>0</v>
      </c>
      <c r="E118" s="321">
        <v>0</v>
      </c>
      <c r="F118" s="321">
        <v>0</v>
      </c>
      <c r="G118" s="321">
        <v>0</v>
      </c>
      <c r="H118" s="321">
        <v>0</v>
      </c>
      <c r="I118" s="321">
        <v>0</v>
      </c>
      <c r="J118" s="321">
        <v>0</v>
      </c>
      <c r="K118" s="321">
        <v>0</v>
      </c>
      <c r="L118" s="321">
        <v>0</v>
      </c>
      <c r="M118" s="321">
        <v>0</v>
      </c>
      <c r="N118" s="321">
        <v>0</v>
      </c>
      <c r="O118" s="321">
        <v>0</v>
      </c>
      <c r="P118" s="321">
        <v>0</v>
      </c>
      <c r="Q118" s="321">
        <v>0</v>
      </c>
      <c r="R118" s="321">
        <v>0</v>
      </c>
    </row>
    <row r="119" spans="1:18" ht="14.25" customHeight="1">
      <c r="B119" s="321" t="s">
        <v>466</v>
      </c>
      <c r="E119" s="321">
        <v>0</v>
      </c>
      <c r="F119" s="321">
        <v>0</v>
      </c>
      <c r="G119" s="321">
        <v>0</v>
      </c>
      <c r="H119" s="321">
        <v>0</v>
      </c>
      <c r="I119" s="321">
        <v>0</v>
      </c>
      <c r="J119" s="321">
        <v>0</v>
      </c>
      <c r="K119" s="321">
        <v>0</v>
      </c>
      <c r="L119" s="321">
        <v>0</v>
      </c>
      <c r="M119" s="321">
        <v>0</v>
      </c>
      <c r="N119" s="321">
        <v>0</v>
      </c>
      <c r="O119" s="321">
        <v>0</v>
      </c>
      <c r="P119" s="321">
        <v>0</v>
      </c>
      <c r="Q119" s="321">
        <v>0</v>
      </c>
    </row>
    <row r="120" spans="1:18" ht="14.25" customHeight="1">
      <c r="B120" s="321" t="s">
        <v>467</v>
      </c>
      <c r="D120" s="321">
        <v>0</v>
      </c>
      <c r="E120" s="321">
        <v>0</v>
      </c>
      <c r="F120" s="321">
        <v>0</v>
      </c>
      <c r="G120" s="321">
        <v>0</v>
      </c>
      <c r="H120" s="321">
        <v>0</v>
      </c>
      <c r="I120" s="321">
        <v>0</v>
      </c>
      <c r="J120" s="321">
        <v>0</v>
      </c>
      <c r="K120" s="321">
        <v>0</v>
      </c>
      <c r="L120" s="321">
        <v>0</v>
      </c>
      <c r="M120" s="321">
        <v>0</v>
      </c>
      <c r="N120" s="321">
        <v>0</v>
      </c>
      <c r="O120" s="321">
        <v>0</v>
      </c>
      <c r="P120" s="321">
        <v>0</v>
      </c>
      <c r="Q120" s="321">
        <v>0</v>
      </c>
      <c r="R120" s="321">
        <v>0</v>
      </c>
    </row>
    <row r="121" spans="1:18" ht="14.25" customHeight="1">
      <c r="E121" s="321">
        <v>0</v>
      </c>
      <c r="F121" s="321">
        <v>0</v>
      </c>
      <c r="G121" s="321">
        <v>0</v>
      </c>
      <c r="H121" s="321">
        <v>0</v>
      </c>
      <c r="I121" s="321">
        <v>0</v>
      </c>
      <c r="J121" s="321">
        <v>0</v>
      </c>
      <c r="K121" s="321">
        <v>0</v>
      </c>
      <c r="L121" s="321">
        <v>0</v>
      </c>
      <c r="M121" s="321">
        <v>0</v>
      </c>
      <c r="N121" s="321">
        <v>0</v>
      </c>
      <c r="O121" s="321">
        <v>0</v>
      </c>
      <c r="P121" s="321">
        <v>0</v>
      </c>
      <c r="Q121" s="321">
        <v>0</v>
      </c>
      <c r="R121" s="321">
        <v>0</v>
      </c>
    </row>
    <row r="122" spans="1:18" ht="14.25" customHeight="1">
      <c r="B122" s="321" t="s">
        <v>468</v>
      </c>
      <c r="C122" s="321" t="s">
        <v>469</v>
      </c>
      <c r="R122" s="321">
        <v>0</v>
      </c>
    </row>
    <row r="123" spans="1:18" ht="14.25" customHeight="1"/>
    <row r="124" spans="1:18" ht="14.25" customHeight="1">
      <c r="A124" s="321" t="s">
        <v>649</v>
      </c>
      <c r="C124" s="321" t="s">
        <v>461</v>
      </c>
      <c r="D124" s="321">
        <v>0</v>
      </c>
      <c r="E124" s="321">
        <v>0</v>
      </c>
      <c r="F124" s="321">
        <v>0</v>
      </c>
      <c r="G124" s="321">
        <v>0</v>
      </c>
      <c r="H124" s="321">
        <v>0</v>
      </c>
      <c r="I124" s="321">
        <v>0</v>
      </c>
      <c r="J124" s="321">
        <v>0</v>
      </c>
      <c r="K124" s="321">
        <v>0</v>
      </c>
      <c r="L124" s="321">
        <v>0</v>
      </c>
      <c r="M124" s="321">
        <v>0</v>
      </c>
      <c r="N124" s="321">
        <v>0</v>
      </c>
      <c r="O124" s="321">
        <v>0</v>
      </c>
      <c r="P124" s="321">
        <v>0</v>
      </c>
      <c r="Q124" s="321">
        <v>0</v>
      </c>
    </row>
    <row r="125" spans="1:18" ht="14.25" customHeight="1">
      <c r="B125" s="321" t="s">
        <v>462</v>
      </c>
      <c r="C125" s="321" t="s">
        <v>463</v>
      </c>
      <c r="D125" s="321">
        <v>0</v>
      </c>
      <c r="E125" s="321">
        <v>0</v>
      </c>
      <c r="F125" s="321">
        <v>0</v>
      </c>
      <c r="G125" s="321">
        <v>0</v>
      </c>
      <c r="H125" s="321">
        <v>0</v>
      </c>
      <c r="I125" s="321">
        <v>0</v>
      </c>
      <c r="J125" s="321">
        <v>0</v>
      </c>
      <c r="K125" s="321">
        <v>0</v>
      </c>
      <c r="L125" s="321">
        <v>0</v>
      </c>
      <c r="M125" s="321">
        <v>0</v>
      </c>
      <c r="N125" s="321">
        <v>0</v>
      </c>
      <c r="O125" s="321">
        <v>0</v>
      </c>
      <c r="P125" s="321">
        <v>0</v>
      </c>
      <c r="Q125" s="321">
        <v>0</v>
      </c>
      <c r="R125" s="321">
        <v>0</v>
      </c>
    </row>
    <row r="126" spans="1:18" ht="14.25" customHeight="1">
      <c r="D126" s="321">
        <v>0</v>
      </c>
      <c r="E126" s="321">
        <v>0</v>
      </c>
      <c r="F126" s="321">
        <v>0</v>
      </c>
      <c r="G126" s="321">
        <v>0</v>
      </c>
      <c r="H126" s="321">
        <v>0</v>
      </c>
      <c r="I126" s="321">
        <v>0</v>
      </c>
      <c r="J126" s="321">
        <v>0</v>
      </c>
      <c r="K126" s="321">
        <v>0</v>
      </c>
      <c r="L126" s="321">
        <v>0</v>
      </c>
      <c r="M126" s="321">
        <v>0</v>
      </c>
      <c r="N126" s="321">
        <v>0</v>
      </c>
      <c r="O126" s="321">
        <v>0</v>
      </c>
      <c r="P126" s="321">
        <v>0</v>
      </c>
      <c r="Q126" s="321">
        <v>0</v>
      </c>
      <c r="R126" s="321">
        <v>0</v>
      </c>
    </row>
    <row r="127" spans="1:18" ht="14.25" customHeight="1">
      <c r="B127" s="321" t="s">
        <v>464</v>
      </c>
      <c r="C127" s="321" t="s">
        <v>465</v>
      </c>
      <c r="D127" s="321">
        <v>0</v>
      </c>
      <c r="E127" s="321">
        <v>0</v>
      </c>
      <c r="F127" s="321">
        <v>0</v>
      </c>
      <c r="G127" s="321">
        <v>0</v>
      </c>
      <c r="H127" s="321">
        <v>0</v>
      </c>
      <c r="I127" s="321">
        <v>0</v>
      </c>
      <c r="J127" s="321">
        <v>0</v>
      </c>
      <c r="K127" s="321">
        <v>0</v>
      </c>
      <c r="L127" s="321">
        <v>0</v>
      </c>
      <c r="M127" s="321">
        <v>0</v>
      </c>
      <c r="N127" s="321">
        <v>0</v>
      </c>
      <c r="O127" s="321">
        <v>0</v>
      </c>
      <c r="P127" s="321">
        <v>0</v>
      </c>
      <c r="Q127" s="321">
        <v>0</v>
      </c>
      <c r="R127" s="321">
        <v>0</v>
      </c>
    </row>
    <row r="128" spans="1:18" ht="14.25" customHeight="1">
      <c r="B128" s="321" t="s">
        <v>466</v>
      </c>
      <c r="E128" s="321">
        <v>0</v>
      </c>
      <c r="F128" s="321">
        <v>0</v>
      </c>
      <c r="G128" s="321">
        <v>0</v>
      </c>
      <c r="H128" s="321">
        <v>0</v>
      </c>
      <c r="I128" s="321">
        <v>0</v>
      </c>
      <c r="J128" s="321">
        <v>0</v>
      </c>
      <c r="K128" s="321">
        <v>0</v>
      </c>
      <c r="L128" s="321">
        <v>0</v>
      </c>
      <c r="M128" s="321">
        <v>0</v>
      </c>
      <c r="N128" s="321">
        <v>0</v>
      </c>
      <c r="O128" s="321">
        <v>0</v>
      </c>
      <c r="P128" s="321">
        <v>0</v>
      </c>
      <c r="Q128" s="321">
        <v>0</v>
      </c>
    </row>
    <row r="129" spans="1:18" ht="14.25" customHeight="1">
      <c r="B129" s="321" t="s">
        <v>467</v>
      </c>
      <c r="D129" s="321">
        <v>0</v>
      </c>
      <c r="E129" s="321">
        <v>0</v>
      </c>
      <c r="F129" s="321">
        <v>0</v>
      </c>
      <c r="G129" s="321">
        <v>0</v>
      </c>
      <c r="H129" s="321">
        <v>0</v>
      </c>
      <c r="I129" s="321">
        <v>0</v>
      </c>
      <c r="J129" s="321">
        <v>0</v>
      </c>
      <c r="K129" s="321">
        <v>0</v>
      </c>
      <c r="L129" s="321">
        <v>0</v>
      </c>
      <c r="M129" s="321">
        <v>0</v>
      </c>
      <c r="N129" s="321">
        <v>0</v>
      </c>
      <c r="O129" s="321">
        <v>0</v>
      </c>
      <c r="P129" s="321">
        <v>0</v>
      </c>
      <c r="Q129" s="321">
        <v>0</v>
      </c>
      <c r="R129" s="321">
        <v>0</v>
      </c>
    </row>
    <row r="130" spans="1:18" ht="14.25" customHeight="1">
      <c r="E130" s="321">
        <v>0</v>
      </c>
      <c r="F130" s="321">
        <v>0</v>
      </c>
      <c r="G130" s="321">
        <v>0</v>
      </c>
      <c r="H130" s="321">
        <v>0</v>
      </c>
      <c r="I130" s="321">
        <v>0</v>
      </c>
      <c r="J130" s="321">
        <v>0</v>
      </c>
      <c r="K130" s="321">
        <v>0</v>
      </c>
      <c r="L130" s="321">
        <v>0</v>
      </c>
      <c r="M130" s="321">
        <v>0</v>
      </c>
      <c r="N130" s="321">
        <v>0</v>
      </c>
      <c r="O130" s="321">
        <v>0</v>
      </c>
      <c r="P130" s="321">
        <v>0</v>
      </c>
      <c r="Q130" s="321">
        <v>0</v>
      </c>
      <c r="R130" s="321">
        <v>0</v>
      </c>
    </row>
    <row r="131" spans="1:18" ht="14.25" customHeight="1">
      <c r="B131" s="321" t="s">
        <v>468</v>
      </c>
      <c r="C131" s="321" t="s">
        <v>469</v>
      </c>
      <c r="R131" s="321">
        <v>0</v>
      </c>
    </row>
    <row r="132" spans="1:18" ht="14.25" customHeight="1"/>
    <row r="133" spans="1:18" ht="14.25" customHeight="1">
      <c r="A133" s="321" t="s">
        <v>649</v>
      </c>
      <c r="C133" s="321" t="s">
        <v>461</v>
      </c>
      <c r="D133" s="321">
        <v>0</v>
      </c>
      <c r="E133" s="321">
        <v>0</v>
      </c>
      <c r="F133" s="321">
        <v>0</v>
      </c>
      <c r="G133" s="321">
        <v>0</v>
      </c>
      <c r="H133" s="321">
        <v>0</v>
      </c>
      <c r="I133" s="321">
        <v>0</v>
      </c>
      <c r="J133" s="321">
        <v>0</v>
      </c>
      <c r="K133" s="321">
        <v>0</v>
      </c>
      <c r="L133" s="321">
        <v>0</v>
      </c>
      <c r="M133" s="321">
        <v>0</v>
      </c>
      <c r="N133" s="321">
        <v>0</v>
      </c>
      <c r="O133" s="321">
        <v>0</v>
      </c>
      <c r="P133" s="321">
        <v>0</v>
      </c>
      <c r="Q133" s="321">
        <v>0</v>
      </c>
    </row>
    <row r="134" spans="1:18" ht="14.25" customHeight="1">
      <c r="B134" s="321" t="s">
        <v>462</v>
      </c>
      <c r="C134" s="321" t="s">
        <v>463</v>
      </c>
      <c r="D134" s="321">
        <v>0</v>
      </c>
      <c r="E134" s="321">
        <v>0</v>
      </c>
      <c r="F134" s="321">
        <v>0</v>
      </c>
      <c r="G134" s="321">
        <v>0</v>
      </c>
      <c r="H134" s="321">
        <v>0</v>
      </c>
      <c r="I134" s="321">
        <v>0</v>
      </c>
      <c r="J134" s="321">
        <v>0</v>
      </c>
      <c r="K134" s="321">
        <v>0</v>
      </c>
      <c r="L134" s="321">
        <v>0</v>
      </c>
      <c r="M134" s="321">
        <v>0</v>
      </c>
      <c r="N134" s="321">
        <v>0</v>
      </c>
      <c r="O134" s="321">
        <v>0</v>
      </c>
      <c r="P134" s="321">
        <v>0</v>
      </c>
      <c r="Q134" s="321">
        <v>0</v>
      </c>
      <c r="R134" s="321">
        <v>0</v>
      </c>
    </row>
    <row r="135" spans="1:18" ht="14.25" customHeight="1">
      <c r="D135" s="321">
        <v>0</v>
      </c>
      <c r="E135" s="321">
        <v>0</v>
      </c>
      <c r="F135" s="321">
        <v>0</v>
      </c>
      <c r="G135" s="321">
        <v>0</v>
      </c>
      <c r="H135" s="321">
        <v>0</v>
      </c>
      <c r="I135" s="321">
        <v>0</v>
      </c>
      <c r="J135" s="321">
        <v>0</v>
      </c>
      <c r="K135" s="321">
        <v>0</v>
      </c>
      <c r="L135" s="321">
        <v>0</v>
      </c>
      <c r="M135" s="321">
        <v>0</v>
      </c>
      <c r="N135" s="321">
        <v>0</v>
      </c>
      <c r="O135" s="321">
        <v>0</v>
      </c>
      <c r="P135" s="321">
        <v>0</v>
      </c>
      <c r="Q135" s="321">
        <v>0</v>
      </c>
      <c r="R135" s="321">
        <v>0</v>
      </c>
    </row>
    <row r="136" spans="1:18" ht="14.25" customHeight="1">
      <c r="B136" s="321" t="s">
        <v>464</v>
      </c>
      <c r="C136" s="321" t="s">
        <v>465</v>
      </c>
      <c r="D136" s="321">
        <v>0</v>
      </c>
      <c r="E136" s="321">
        <v>0</v>
      </c>
      <c r="F136" s="321">
        <v>0</v>
      </c>
      <c r="G136" s="321">
        <v>0</v>
      </c>
      <c r="H136" s="321">
        <v>0</v>
      </c>
      <c r="I136" s="321">
        <v>0</v>
      </c>
      <c r="J136" s="321">
        <v>0</v>
      </c>
      <c r="K136" s="321">
        <v>0</v>
      </c>
      <c r="L136" s="321">
        <v>0</v>
      </c>
      <c r="M136" s="321">
        <v>0</v>
      </c>
      <c r="N136" s="321">
        <v>0</v>
      </c>
      <c r="O136" s="321">
        <v>0</v>
      </c>
      <c r="P136" s="321">
        <v>0</v>
      </c>
      <c r="Q136" s="321">
        <v>0</v>
      </c>
      <c r="R136" s="321">
        <v>0</v>
      </c>
    </row>
    <row r="137" spans="1:18" ht="14.25" customHeight="1">
      <c r="B137" s="321" t="s">
        <v>466</v>
      </c>
      <c r="E137" s="321">
        <v>0</v>
      </c>
      <c r="F137" s="321">
        <v>0</v>
      </c>
      <c r="G137" s="321">
        <v>0</v>
      </c>
      <c r="H137" s="321">
        <v>0</v>
      </c>
      <c r="I137" s="321">
        <v>0</v>
      </c>
      <c r="J137" s="321">
        <v>0</v>
      </c>
      <c r="K137" s="321">
        <v>0</v>
      </c>
      <c r="L137" s="321">
        <v>0</v>
      </c>
      <c r="M137" s="321">
        <v>0</v>
      </c>
      <c r="N137" s="321">
        <v>0</v>
      </c>
      <c r="O137" s="321">
        <v>0</v>
      </c>
      <c r="P137" s="321">
        <v>0</v>
      </c>
      <c r="Q137" s="321">
        <v>0</v>
      </c>
    </row>
    <row r="138" spans="1:18" ht="14.25" customHeight="1">
      <c r="B138" s="321" t="s">
        <v>467</v>
      </c>
      <c r="D138" s="321">
        <v>0</v>
      </c>
      <c r="E138" s="321">
        <v>0</v>
      </c>
      <c r="F138" s="321">
        <v>0</v>
      </c>
      <c r="G138" s="321">
        <v>0</v>
      </c>
      <c r="H138" s="321">
        <v>0</v>
      </c>
      <c r="I138" s="321">
        <v>0</v>
      </c>
      <c r="J138" s="321">
        <v>0</v>
      </c>
      <c r="K138" s="321">
        <v>0</v>
      </c>
      <c r="L138" s="321">
        <v>0</v>
      </c>
      <c r="M138" s="321">
        <v>0</v>
      </c>
      <c r="N138" s="321">
        <v>0</v>
      </c>
      <c r="O138" s="321">
        <v>0</v>
      </c>
      <c r="P138" s="321">
        <v>0</v>
      </c>
      <c r="Q138" s="321">
        <v>0</v>
      </c>
      <c r="R138" s="321">
        <v>0</v>
      </c>
    </row>
    <row r="139" spans="1:18" ht="14.25" customHeight="1">
      <c r="E139" s="321">
        <v>0</v>
      </c>
      <c r="F139" s="321">
        <v>0</v>
      </c>
      <c r="G139" s="321">
        <v>0</v>
      </c>
      <c r="H139" s="321">
        <v>0</v>
      </c>
      <c r="I139" s="321">
        <v>0</v>
      </c>
      <c r="J139" s="321">
        <v>0</v>
      </c>
      <c r="K139" s="321">
        <v>0</v>
      </c>
      <c r="L139" s="321">
        <v>0</v>
      </c>
      <c r="M139" s="321">
        <v>0</v>
      </c>
      <c r="N139" s="321">
        <v>0</v>
      </c>
      <c r="O139" s="321">
        <v>0</v>
      </c>
      <c r="P139" s="321">
        <v>0</v>
      </c>
      <c r="Q139" s="321">
        <v>0</v>
      </c>
      <c r="R139" s="321">
        <v>0</v>
      </c>
    </row>
    <row r="140" spans="1:18" ht="14.25" customHeight="1">
      <c r="B140" s="321" t="s">
        <v>468</v>
      </c>
      <c r="C140" s="321" t="s">
        <v>469</v>
      </c>
      <c r="R140" s="321">
        <v>0</v>
      </c>
    </row>
    <row r="141" spans="1:18" ht="14.25" customHeight="1"/>
    <row r="142" spans="1:18" ht="14.25" customHeight="1">
      <c r="A142" s="321" t="s">
        <v>486</v>
      </c>
      <c r="D142" s="321" t="s">
        <v>479</v>
      </c>
      <c r="E142" s="321">
        <v>0</v>
      </c>
      <c r="F142" s="321">
        <v>0</v>
      </c>
      <c r="G142" s="321">
        <v>0</v>
      </c>
      <c r="H142" s="321">
        <v>0</v>
      </c>
      <c r="I142" s="321">
        <v>0</v>
      </c>
      <c r="J142" s="321">
        <v>0</v>
      </c>
      <c r="K142" s="321">
        <v>0</v>
      </c>
      <c r="L142" s="321">
        <v>0</v>
      </c>
      <c r="M142" s="321">
        <v>0</v>
      </c>
      <c r="N142" s="321">
        <v>0</v>
      </c>
      <c r="O142" s="321">
        <v>0</v>
      </c>
      <c r="P142" s="321">
        <v>0</v>
      </c>
      <c r="Q142" s="321">
        <v>0</v>
      </c>
      <c r="R142" s="321">
        <v>0</v>
      </c>
    </row>
    <row r="143" spans="1:18" ht="14.25" customHeight="1">
      <c r="A143" s="321" t="s">
        <v>487</v>
      </c>
      <c r="D143" s="321" t="s">
        <v>479</v>
      </c>
      <c r="E143" s="321">
        <v>0</v>
      </c>
      <c r="F143" s="321">
        <v>0</v>
      </c>
      <c r="G143" s="321">
        <v>0</v>
      </c>
      <c r="H143" s="321">
        <v>0</v>
      </c>
      <c r="I143" s="321">
        <v>0</v>
      </c>
      <c r="J143" s="321">
        <v>0</v>
      </c>
      <c r="K143" s="321">
        <v>0</v>
      </c>
      <c r="L143" s="321">
        <v>0</v>
      </c>
      <c r="M143" s="321">
        <v>0</v>
      </c>
      <c r="N143" s="321">
        <v>0</v>
      </c>
      <c r="O143" s="321">
        <v>0</v>
      </c>
      <c r="P143" s="321">
        <v>0</v>
      </c>
      <c r="Q143" s="321">
        <v>0</v>
      </c>
      <c r="R143" s="321">
        <v>0</v>
      </c>
    </row>
    <row r="144" spans="1:18" ht="14.25" customHeight="1">
      <c r="A144" s="321" t="s">
        <v>650</v>
      </c>
      <c r="D144" s="321" t="s">
        <v>479</v>
      </c>
      <c r="E144" s="321">
        <v>0</v>
      </c>
      <c r="F144" s="321">
        <v>0</v>
      </c>
      <c r="G144" s="321">
        <v>0</v>
      </c>
      <c r="H144" s="321">
        <v>0</v>
      </c>
      <c r="I144" s="321">
        <v>0</v>
      </c>
      <c r="J144" s="321">
        <v>0</v>
      </c>
      <c r="K144" s="321">
        <v>0</v>
      </c>
      <c r="L144" s="321">
        <v>0</v>
      </c>
      <c r="M144" s="321">
        <v>0</v>
      </c>
      <c r="N144" s="321">
        <v>0</v>
      </c>
      <c r="O144" s="321">
        <v>0</v>
      </c>
      <c r="P144" s="321">
        <v>0</v>
      </c>
      <c r="Q144" s="321">
        <v>0</v>
      </c>
      <c r="R144" s="321">
        <v>0</v>
      </c>
    </row>
    <row r="145" spans="1:18" ht="14.25" customHeight="1"/>
    <row r="146" spans="1:18" ht="14.25" customHeight="1">
      <c r="A146" s="321" t="s">
        <v>599</v>
      </c>
    </row>
    <row r="147" spans="1:18" ht="14.25" customHeight="1">
      <c r="A147" s="321" t="s">
        <v>651</v>
      </c>
      <c r="C147" s="321" t="s">
        <v>461</v>
      </c>
      <c r="D147" s="321">
        <v>55000</v>
      </c>
      <c r="E147" s="321">
        <v>27.235576923076923</v>
      </c>
      <c r="F147" s="321">
        <v>27.235576923076923</v>
      </c>
      <c r="G147" s="321">
        <v>27.235576923076923</v>
      </c>
      <c r="H147" s="321">
        <v>27.235576923076923</v>
      </c>
      <c r="I147" s="321">
        <v>27.235576923076923</v>
      </c>
      <c r="J147" s="321">
        <v>27.235576923076923</v>
      </c>
      <c r="K147" s="321">
        <v>27.235576923076923</v>
      </c>
      <c r="L147" s="321">
        <v>27.235576923076923</v>
      </c>
      <c r="M147" s="321">
        <v>27.235576923076923</v>
      </c>
      <c r="N147" s="321">
        <v>27.235576923076923</v>
      </c>
      <c r="O147" s="321">
        <v>27.235576923076923</v>
      </c>
      <c r="P147" s="321">
        <v>27.235576923076923</v>
      </c>
      <c r="Q147" s="321">
        <v>27.235576923076923</v>
      </c>
    </row>
    <row r="148" spans="1:18" ht="14.25" customHeight="1">
      <c r="B148" s="321" t="s">
        <v>462</v>
      </c>
      <c r="C148" s="321" t="s">
        <v>463</v>
      </c>
      <c r="D148" s="321">
        <v>0.99839999999999995</v>
      </c>
      <c r="E148" s="321">
        <v>169.86301369863014</v>
      </c>
      <c r="F148" s="321">
        <v>169.86301369863014</v>
      </c>
      <c r="G148" s="321">
        <v>153.42465753424656</v>
      </c>
      <c r="H148" s="321">
        <v>169.86301369863014</v>
      </c>
      <c r="I148" s="321">
        <v>164.38356164383561</v>
      </c>
      <c r="J148" s="321">
        <v>169.86301369863014</v>
      </c>
      <c r="K148" s="321">
        <v>164.38356164383561</v>
      </c>
      <c r="L148" s="321">
        <v>169.86301369863014</v>
      </c>
      <c r="M148" s="321">
        <v>169.86301369863014</v>
      </c>
      <c r="N148" s="321">
        <v>164.38356164383561</v>
      </c>
      <c r="O148" s="321">
        <v>169.86301369863014</v>
      </c>
      <c r="P148" s="321">
        <v>164.38356164383561</v>
      </c>
      <c r="Q148" s="321">
        <v>169.86301369863014</v>
      </c>
      <c r="R148" s="321">
        <v>1999.9999999999998</v>
      </c>
    </row>
    <row r="149" spans="1:18" ht="14.25" customHeight="1">
      <c r="D149" s="321">
        <v>26.442307692307693</v>
      </c>
      <c r="E149" s="321">
        <v>0</v>
      </c>
      <c r="F149" s="321">
        <v>0</v>
      </c>
      <c r="G149" s="321">
        <v>0</v>
      </c>
      <c r="H149" s="321">
        <v>0</v>
      </c>
      <c r="I149" s="321">
        <v>0</v>
      </c>
      <c r="J149" s="321">
        <v>0</v>
      </c>
      <c r="K149" s="321">
        <v>0</v>
      </c>
      <c r="L149" s="321">
        <v>0</v>
      </c>
      <c r="M149" s="321">
        <v>0</v>
      </c>
      <c r="N149" s="321">
        <v>0</v>
      </c>
      <c r="O149" s="321">
        <v>0</v>
      </c>
      <c r="P149" s="321">
        <v>0</v>
      </c>
      <c r="Q149" s="321">
        <v>0</v>
      </c>
      <c r="R149" s="321">
        <v>0</v>
      </c>
    </row>
    <row r="150" spans="1:18" ht="14.25" customHeight="1">
      <c r="B150" s="321" t="s">
        <v>464</v>
      </c>
      <c r="C150" s="321" t="s">
        <v>465</v>
      </c>
      <c r="D150" s="321">
        <v>3</v>
      </c>
      <c r="E150" s="321">
        <v>28.052644230769232</v>
      </c>
      <c r="F150" s="321">
        <v>27.235576923076923</v>
      </c>
      <c r="G150" s="321">
        <v>27.235576923076923</v>
      </c>
      <c r="H150" s="321">
        <v>27.235576923076923</v>
      </c>
      <c r="I150" s="321">
        <v>28.052644230769232</v>
      </c>
      <c r="J150" s="321">
        <v>28.052644230769232</v>
      </c>
      <c r="K150" s="321">
        <v>28.052644230769232</v>
      </c>
      <c r="L150" s="321">
        <v>28.052644230769232</v>
      </c>
      <c r="M150" s="321">
        <v>28.052644230769232</v>
      </c>
      <c r="N150" s="321">
        <v>28.052644230769232</v>
      </c>
      <c r="O150" s="321">
        <v>28.052644230769232</v>
      </c>
      <c r="P150" s="321">
        <v>28.052644230769232</v>
      </c>
      <c r="Q150" s="321">
        <v>28.052644230769232</v>
      </c>
      <c r="R150" s="321">
        <v>1999.9999999999998</v>
      </c>
    </row>
    <row r="151" spans="1:18" ht="14.25" customHeight="1">
      <c r="B151" s="321" t="s">
        <v>466</v>
      </c>
      <c r="E151" s="321">
        <v>0</v>
      </c>
      <c r="F151" s="321">
        <v>0</v>
      </c>
      <c r="G151" s="321">
        <v>0</v>
      </c>
      <c r="H151" s="321">
        <v>0</v>
      </c>
      <c r="I151" s="321">
        <v>0</v>
      </c>
      <c r="J151" s="321">
        <v>0</v>
      </c>
      <c r="K151" s="321">
        <v>0</v>
      </c>
      <c r="L151" s="321">
        <v>0</v>
      </c>
      <c r="M151" s="321">
        <v>0</v>
      </c>
      <c r="N151" s="321">
        <v>0</v>
      </c>
      <c r="O151" s="321">
        <v>0</v>
      </c>
      <c r="P151" s="321">
        <v>0</v>
      </c>
      <c r="Q151" s="321">
        <v>0</v>
      </c>
    </row>
    <row r="152" spans="1:18" ht="14.25" customHeight="1">
      <c r="B152" s="321" t="s">
        <v>467</v>
      </c>
      <c r="D152" s="321">
        <v>0</v>
      </c>
      <c r="E152" s="321">
        <v>4765.1066912539518</v>
      </c>
      <c r="F152" s="321">
        <v>4626.3171759747102</v>
      </c>
      <c r="G152" s="321">
        <v>4178.6090621707053</v>
      </c>
      <c r="H152" s="321">
        <v>4626.3171759747102</v>
      </c>
      <c r="I152" s="321">
        <v>4611.3935721812431</v>
      </c>
      <c r="J152" s="321">
        <v>4765.1066912539518</v>
      </c>
      <c r="K152" s="321">
        <v>4611.3935721812431</v>
      </c>
      <c r="L152" s="321">
        <v>4765.1066912539518</v>
      </c>
      <c r="M152" s="321">
        <v>4765.1066912539518</v>
      </c>
      <c r="N152" s="321">
        <v>4611.3935721812431</v>
      </c>
      <c r="O152" s="321">
        <v>4765.1066912539518</v>
      </c>
      <c r="P152" s="321">
        <v>4611.3935721812431</v>
      </c>
      <c r="Q152" s="321">
        <v>4765.1066912539518</v>
      </c>
      <c r="R152" s="321">
        <v>55702.351159114871</v>
      </c>
    </row>
    <row r="153" spans="1:18" ht="14.25" customHeight="1">
      <c r="E153" s="321">
        <v>0</v>
      </c>
      <c r="F153" s="321">
        <v>0</v>
      </c>
      <c r="G153" s="321">
        <v>0</v>
      </c>
      <c r="H153" s="321">
        <v>0</v>
      </c>
      <c r="I153" s="321">
        <v>0</v>
      </c>
      <c r="J153" s="321">
        <v>0</v>
      </c>
      <c r="K153" s="321">
        <v>0</v>
      </c>
      <c r="L153" s="321">
        <v>0</v>
      </c>
      <c r="M153" s="321">
        <v>0</v>
      </c>
      <c r="N153" s="321">
        <v>0</v>
      </c>
      <c r="O153" s="321">
        <v>0</v>
      </c>
      <c r="P153" s="321">
        <v>0</v>
      </c>
      <c r="Q153" s="321">
        <v>0</v>
      </c>
      <c r="R153" s="321">
        <v>0</v>
      </c>
    </row>
    <row r="154" spans="1:18" ht="14.25" customHeight="1">
      <c r="B154" s="321" t="s">
        <v>468</v>
      </c>
      <c r="C154" s="321" t="s">
        <v>469</v>
      </c>
      <c r="R154" s="321">
        <v>55702.351159114871</v>
      </c>
    </row>
    <row r="155" spans="1:18" ht="14.25" customHeight="1"/>
    <row r="156" spans="1:18" ht="14.25" customHeight="1">
      <c r="A156" s="321" t="s">
        <v>652</v>
      </c>
      <c r="C156" s="321" t="s">
        <v>461</v>
      </c>
      <c r="D156" s="321">
        <v>0</v>
      </c>
      <c r="E156" s="321">
        <v>0</v>
      </c>
      <c r="F156" s="321">
        <v>0</v>
      </c>
      <c r="G156" s="321">
        <v>0</v>
      </c>
      <c r="H156" s="321">
        <v>0</v>
      </c>
      <c r="I156" s="321">
        <v>0</v>
      </c>
      <c r="J156" s="321">
        <v>0</v>
      </c>
      <c r="K156" s="321">
        <v>0</v>
      </c>
      <c r="L156" s="321">
        <v>0</v>
      </c>
      <c r="M156" s="321">
        <v>0</v>
      </c>
      <c r="N156" s="321">
        <v>0</v>
      </c>
      <c r="O156" s="321">
        <v>0</v>
      </c>
      <c r="P156" s="321">
        <v>0</v>
      </c>
      <c r="Q156" s="321">
        <v>0</v>
      </c>
    </row>
    <row r="157" spans="1:18" ht="14.25" customHeight="1">
      <c r="B157" s="321" t="s">
        <v>462</v>
      </c>
      <c r="C157" s="321" t="s">
        <v>463</v>
      </c>
      <c r="D157" s="321">
        <v>0</v>
      </c>
      <c r="E157" s="321">
        <v>0</v>
      </c>
      <c r="F157" s="321">
        <v>0</v>
      </c>
      <c r="G157" s="321">
        <v>0</v>
      </c>
      <c r="H157" s="321">
        <v>0</v>
      </c>
      <c r="I157" s="321">
        <v>0</v>
      </c>
      <c r="J157" s="321">
        <v>0</v>
      </c>
      <c r="K157" s="321">
        <v>0</v>
      </c>
      <c r="L157" s="321">
        <v>0</v>
      </c>
      <c r="M157" s="321">
        <v>0</v>
      </c>
      <c r="N157" s="321">
        <v>0</v>
      </c>
      <c r="O157" s="321">
        <v>0</v>
      </c>
      <c r="P157" s="321">
        <v>0</v>
      </c>
      <c r="Q157" s="321">
        <v>0</v>
      </c>
      <c r="R157" s="321">
        <v>0</v>
      </c>
    </row>
    <row r="158" spans="1:18" ht="14.25" customHeight="1">
      <c r="D158" s="321">
        <v>0</v>
      </c>
      <c r="E158" s="321">
        <v>0</v>
      </c>
      <c r="F158" s="321">
        <v>0</v>
      </c>
      <c r="G158" s="321">
        <v>0</v>
      </c>
      <c r="H158" s="321">
        <v>0</v>
      </c>
      <c r="I158" s="321">
        <v>0</v>
      </c>
      <c r="J158" s="321">
        <v>0</v>
      </c>
      <c r="K158" s="321">
        <v>0</v>
      </c>
      <c r="L158" s="321">
        <v>0</v>
      </c>
      <c r="M158" s="321">
        <v>0</v>
      </c>
      <c r="N158" s="321">
        <v>0</v>
      </c>
      <c r="O158" s="321">
        <v>0</v>
      </c>
      <c r="P158" s="321">
        <v>0</v>
      </c>
      <c r="Q158" s="321">
        <v>0</v>
      </c>
      <c r="R158" s="321">
        <v>0</v>
      </c>
    </row>
    <row r="159" spans="1:18" ht="14.25" customHeight="1">
      <c r="B159" s="321" t="s">
        <v>464</v>
      </c>
      <c r="C159" s="321" t="s">
        <v>465</v>
      </c>
      <c r="D159" s="321">
        <v>0</v>
      </c>
      <c r="E159" s="321">
        <v>0</v>
      </c>
      <c r="F159" s="321">
        <v>0</v>
      </c>
      <c r="G159" s="321">
        <v>0</v>
      </c>
      <c r="H159" s="321">
        <v>0</v>
      </c>
      <c r="I159" s="321">
        <v>0</v>
      </c>
      <c r="J159" s="321">
        <v>0</v>
      </c>
      <c r="K159" s="321">
        <v>0</v>
      </c>
      <c r="L159" s="321">
        <v>0</v>
      </c>
      <c r="M159" s="321">
        <v>0</v>
      </c>
      <c r="N159" s="321">
        <v>0</v>
      </c>
      <c r="O159" s="321">
        <v>0</v>
      </c>
      <c r="P159" s="321">
        <v>0</v>
      </c>
      <c r="Q159" s="321">
        <v>0</v>
      </c>
      <c r="R159" s="321">
        <v>0</v>
      </c>
    </row>
    <row r="160" spans="1:18" ht="14.25" customHeight="1">
      <c r="B160" s="321" t="s">
        <v>466</v>
      </c>
      <c r="E160" s="321">
        <v>0</v>
      </c>
      <c r="F160" s="321">
        <v>0</v>
      </c>
      <c r="G160" s="321">
        <v>0</v>
      </c>
      <c r="H160" s="321">
        <v>0</v>
      </c>
      <c r="I160" s="321">
        <v>0</v>
      </c>
      <c r="J160" s="321">
        <v>0</v>
      </c>
      <c r="K160" s="321">
        <v>0</v>
      </c>
      <c r="L160" s="321">
        <v>0</v>
      </c>
      <c r="M160" s="321">
        <v>0</v>
      </c>
      <c r="N160" s="321">
        <v>0</v>
      </c>
      <c r="O160" s="321">
        <v>0</v>
      </c>
      <c r="P160" s="321">
        <v>0</v>
      </c>
      <c r="Q160" s="321">
        <v>0</v>
      </c>
    </row>
    <row r="161" spans="1:18" ht="14.25" customHeight="1">
      <c r="B161" s="321" t="s">
        <v>467</v>
      </c>
      <c r="D161" s="321">
        <v>0</v>
      </c>
      <c r="E161" s="321">
        <v>0</v>
      </c>
      <c r="F161" s="321">
        <v>0</v>
      </c>
      <c r="G161" s="321">
        <v>0</v>
      </c>
      <c r="H161" s="321">
        <v>0</v>
      </c>
      <c r="I161" s="321">
        <v>0</v>
      </c>
      <c r="J161" s="321">
        <v>0</v>
      </c>
      <c r="K161" s="321">
        <v>0</v>
      </c>
      <c r="L161" s="321">
        <v>0</v>
      </c>
      <c r="M161" s="321">
        <v>0</v>
      </c>
      <c r="N161" s="321">
        <v>0</v>
      </c>
      <c r="O161" s="321">
        <v>0</v>
      </c>
      <c r="P161" s="321">
        <v>0</v>
      </c>
      <c r="Q161" s="321">
        <v>0</v>
      </c>
      <c r="R161" s="321">
        <v>0</v>
      </c>
    </row>
    <row r="162" spans="1:18" ht="14.25" customHeight="1">
      <c r="E162" s="321">
        <v>0</v>
      </c>
      <c r="F162" s="321">
        <v>0</v>
      </c>
      <c r="G162" s="321">
        <v>0</v>
      </c>
      <c r="H162" s="321">
        <v>0</v>
      </c>
      <c r="I162" s="321">
        <v>0</v>
      </c>
      <c r="J162" s="321">
        <v>0</v>
      </c>
      <c r="K162" s="321">
        <v>0</v>
      </c>
      <c r="L162" s="321">
        <v>0</v>
      </c>
      <c r="M162" s="321">
        <v>0</v>
      </c>
      <c r="N162" s="321">
        <v>0</v>
      </c>
      <c r="O162" s="321">
        <v>0</v>
      </c>
      <c r="P162" s="321">
        <v>0</v>
      </c>
      <c r="Q162" s="321">
        <v>0</v>
      </c>
      <c r="R162" s="321">
        <v>0</v>
      </c>
    </row>
    <row r="163" spans="1:18" ht="14.25" customHeight="1">
      <c r="B163" s="321" t="s">
        <v>468</v>
      </c>
      <c r="C163" s="321" t="s">
        <v>469</v>
      </c>
      <c r="R163" s="321">
        <v>0</v>
      </c>
    </row>
    <row r="164" spans="1:18" ht="14.25" customHeight="1"/>
    <row r="165" spans="1:18" ht="14.25" customHeight="1">
      <c r="A165" s="321" t="s">
        <v>653</v>
      </c>
      <c r="C165" s="321" t="s">
        <v>461</v>
      </c>
      <c r="D165" s="321">
        <v>0</v>
      </c>
      <c r="E165" s="321">
        <v>0</v>
      </c>
      <c r="F165" s="321">
        <v>0</v>
      </c>
      <c r="G165" s="321">
        <v>0</v>
      </c>
      <c r="H165" s="321">
        <v>0</v>
      </c>
      <c r="I165" s="321">
        <v>0</v>
      </c>
      <c r="J165" s="321">
        <v>0</v>
      </c>
      <c r="K165" s="321">
        <v>0</v>
      </c>
      <c r="L165" s="321">
        <v>0</v>
      </c>
      <c r="M165" s="321">
        <v>0</v>
      </c>
      <c r="N165" s="321">
        <v>0</v>
      </c>
      <c r="O165" s="321">
        <v>0</v>
      </c>
      <c r="P165" s="321">
        <v>0</v>
      </c>
      <c r="Q165" s="321">
        <v>0</v>
      </c>
    </row>
    <row r="166" spans="1:18" ht="14.25" customHeight="1">
      <c r="B166" s="321" t="s">
        <v>462</v>
      </c>
      <c r="C166" s="321" t="s">
        <v>463</v>
      </c>
      <c r="D166" s="321">
        <v>0</v>
      </c>
      <c r="E166" s="321">
        <v>0</v>
      </c>
      <c r="F166" s="321">
        <v>0</v>
      </c>
      <c r="G166" s="321">
        <v>0</v>
      </c>
      <c r="H166" s="321">
        <v>0</v>
      </c>
      <c r="I166" s="321">
        <v>0</v>
      </c>
      <c r="J166" s="321">
        <v>0</v>
      </c>
      <c r="K166" s="321">
        <v>0</v>
      </c>
      <c r="L166" s="321">
        <v>0</v>
      </c>
      <c r="M166" s="321">
        <v>0</v>
      </c>
      <c r="N166" s="321">
        <v>0</v>
      </c>
      <c r="O166" s="321">
        <v>0</v>
      </c>
      <c r="P166" s="321">
        <v>0</v>
      </c>
      <c r="Q166" s="321">
        <v>0</v>
      </c>
      <c r="R166" s="321">
        <v>0</v>
      </c>
    </row>
    <row r="167" spans="1:18" ht="14.25" customHeight="1">
      <c r="D167" s="321">
        <v>0</v>
      </c>
      <c r="E167" s="321">
        <v>0</v>
      </c>
      <c r="F167" s="321">
        <v>0</v>
      </c>
      <c r="G167" s="321">
        <v>0</v>
      </c>
      <c r="H167" s="321">
        <v>0</v>
      </c>
      <c r="I167" s="321">
        <v>0</v>
      </c>
      <c r="J167" s="321">
        <v>0</v>
      </c>
      <c r="K167" s="321">
        <v>0</v>
      </c>
      <c r="L167" s="321">
        <v>0</v>
      </c>
      <c r="M167" s="321">
        <v>0</v>
      </c>
      <c r="N167" s="321">
        <v>0</v>
      </c>
      <c r="O167" s="321">
        <v>0</v>
      </c>
      <c r="P167" s="321">
        <v>0</v>
      </c>
      <c r="Q167" s="321">
        <v>0</v>
      </c>
      <c r="R167" s="321">
        <v>0</v>
      </c>
    </row>
    <row r="168" spans="1:18" ht="14.25" customHeight="1">
      <c r="B168" s="321" t="s">
        <v>464</v>
      </c>
      <c r="C168" s="321" t="s">
        <v>465</v>
      </c>
      <c r="D168" s="321">
        <v>0</v>
      </c>
      <c r="E168" s="321">
        <v>0</v>
      </c>
      <c r="F168" s="321">
        <v>0</v>
      </c>
      <c r="G168" s="321">
        <v>0</v>
      </c>
      <c r="H168" s="321">
        <v>0</v>
      </c>
      <c r="I168" s="321">
        <v>0</v>
      </c>
      <c r="J168" s="321">
        <v>0</v>
      </c>
      <c r="K168" s="321">
        <v>0</v>
      </c>
      <c r="L168" s="321">
        <v>0</v>
      </c>
      <c r="M168" s="321">
        <v>0</v>
      </c>
      <c r="N168" s="321">
        <v>0</v>
      </c>
      <c r="O168" s="321">
        <v>0</v>
      </c>
      <c r="P168" s="321">
        <v>0</v>
      </c>
      <c r="Q168" s="321">
        <v>0</v>
      </c>
      <c r="R168" s="321">
        <v>0</v>
      </c>
    </row>
    <row r="169" spans="1:18" ht="14.25" customHeight="1">
      <c r="B169" s="321" t="s">
        <v>466</v>
      </c>
      <c r="E169" s="321">
        <v>0</v>
      </c>
      <c r="F169" s="321">
        <v>0</v>
      </c>
      <c r="G169" s="321">
        <v>0</v>
      </c>
      <c r="H169" s="321">
        <v>0</v>
      </c>
      <c r="I169" s="321">
        <v>0</v>
      </c>
      <c r="J169" s="321">
        <v>0</v>
      </c>
      <c r="K169" s="321">
        <v>0</v>
      </c>
      <c r="L169" s="321">
        <v>0</v>
      </c>
      <c r="M169" s="321">
        <v>0</v>
      </c>
      <c r="N169" s="321">
        <v>0</v>
      </c>
      <c r="O169" s="321">
        <v>0</v>
      </c>
      <c r="P169" s="321">
        <v>0</v>
      </c>
      <c r="Q169" s="321">
        <v>0</v>
      </c>
    </row>
    <row r="170" spans="1:18" ht="14.25" customHeight="1">
      <c r="B170" s="321" t="s">
        <v>467</v>
      </c>
      <c r="D170" s="321">
        <v>0</v>
      </c>
      <c r="E170" s="321">
        <v>0</v>
      </c>
      <c r="F170" s="321">
        <v>0</v>
      </c>
      <c r="G170" s="321">
        <v>0</v>
      </c>
      <c r="H170" s="321">
        <v>0</v>
      </c>
      <c r="I170" s="321">
        <v>0</v>
      </c>
      <c r="J170" s="321">
        <v>0</v>
      </c>
      <c r="K170" s="321">
        <v>0</v>
      </c>
      <c r="L170" s="321">
        <v>0</v>
      </c>
      <c r="M170" s="321">
        <v>0</v>
      </c>
      <c r="N170" s="321">
        <v>0</v>
      </c>
      <c r="O170" s="321">
        <v>0</v>
      </c>
      <c r="P170" s="321">
        <v>0</v>
      </c>
      <c r="Q170" s="321">
        <v>0</v>
      </c>
      <c r="R170" s="321">
        <v>0</v>
      </c>
    </row>
    <row r="171" spans="1:18" ht="14.25" customHeight="1">
      <c r="E171" s="321">
        <v>0</v>
      </c>
      <c r="F171" s="321">
        <v>0</v>
      </c>
      <c r="G171" s="321">
        <v>0</v>
      </c>
      <c r="H171" s="321">
        <v>0</v>
      </c>
      <c r="I171" s="321">
        <v>0</v>
      </c>
      <c r="J171" s="321">
        <v>0</v>
      </c>
      <c r="K171" s="321">
        <v>0</v>
      </c>
      <c r="L171" s="321">
        <v>0</v>
      </c>
      <c r="M171" s="321">
        <v>0</v>
      </c>
      <c r="N171" s="321">
        <v>0</v>
      </c>
      <c r="O171" s="321">
        <v>0</v>
      </c>
      <c r="P171" s="321">
        <v>0</v>
      </c>
      <c r="Q171" s="321">
        <v>0</v>
      </c>
      <c r="R171" s="321">
        <v>0</v>
      </c>
    </row>
    <row r="172" spans="1:18" ht="14.25" customHeight="1">
      <c r="B172" s="321" t="s">
        <v>468</v>
      </c>
      <c r="C172" s="321" t="s">
        <v>469</v>
      </c>
      <c r="R172" s="321">
        <v>0</v>
      </c>
    </row>
    <row r="173" spans="1:18" ht="14.25" customHeight="1"/>
    <row r="174" spans="1:18" ht="14.25" customHeight="1">
      <c r="A174" s="321" t="s">
        <v>654</v>
      </c>
      <c r="C174" s="321" t="s">
        <v>461</v>
      </c>
      <c r="D174" s="321">
        <v>0</v>
      </c>
      <c r="E174" s="321">
        <v>0</v>
      </c>
      <c r="F174" s="321">
        <v>0</v>
      </c>
      <c r="G174" s="321">
        <v>0</v>
      </c>
      <c r="H174" s="321">
        <v>0</v>
      </c>
      <c r="I174" s="321">
        <v>0</v>
      </c>
      <c r="J174" s="321">
        <v>0</v>
      </c>
      <c r="K174" s="321">
        <v>0</v>
      </c>
      <c r="L174" s="321">
        <v>0</v>
      </c>
      <c r="M174" s="321">
        <v>0</v>
      </c>
      <c r="N174" s="321">
        <v>0</v>
      </c>
      <c r="O174" s="321">
        <v>0</v>
      </c>
      <c r="P174" s="321">
        <v>0</v>
      </c>
      <c r="Q174" s="321">
        <v>0</v>
      </c>
    </row>
    <row r="175" spans="1:18" ht="14.25" customHeight="1">
      <c r="B175" s="321" t="s">
        <v>462</v>
      </c>
      <c r="C175" s="321" t="s">
        <v>463</v>
      </c>
      <c r="D175" s="321">
        <v>0</v>
      </c>
      <c r="E175" s="321">
        <v>0</v>
      </c>
      <c r="F175" s="321">
        <v>0</v>
      </c>
      <c r="G175" s="321">
        <v>0</v>
      </c>
      <c r="H175" s="321">
        <v>0</v>
      </c>
      <c r="I175" s="321">
        <v>0</v>
      </c>
      <c r="J175" s="321">
        <v>0</v>
      </c>
      <c r="K175" s="321">
        <v>0</v>
      </c>
      <c r="L175" s="321">
        <v>0</v>
      </c>
      <c r="M175" s="321">
        <v>0</v>
      </c>
      <c r="N175" s="321">
        <v>0</v>
      </c>
      <c r="O175" s="321">
        <v>0</v>
      </c>
      <c r="P175" s="321">
        <v>0</v>
      </c>
      <c r="Q175" s="321">
        <v>0</v>
      </c>
      <c r="R175" s="321">
        <v>0</v>
      </c>
    </row>
    <row r="176" spans="1:18" ht="14.25" customHeight="1">
      <c r="D176" s="321">
        <v>0</v>
      </c>
      <c r="E176" s="321">
        <v>0</v>
      </c>
      <c r="F176" s="321">
        <v>0</v>
      </c>
      <c r="G176" s="321">
        <v>0</v>
      </c>
      <c r="H176" s="321">
        <v>0</v>
      </c>
      <c r="I176" s="321">
        <v>0</v>
      </c>
      <c r="J176" s="321">
        <v>0</v>
      </c>
      <c r="K176" s="321">
        <v>0</v>
      </c>
      <c r="L176" s="321">
        <v>0</v>
      </c>
      <c r="M176" s="321">
        <v>0</v>
      </c>
      <c r="N176" s="321">
        <v>0</v>
      </c>
      <c r="O176" s="321">
        <v>0</v>
      </c>
      <c r="P176" s="321">
        <v>0</v>
      </c>
      <c r="Q176" s="321">
        <v>0</v>
      </c>
      <c r="R176" s="321">
        <v>0</v>
      </c>
    </row>
    <row r="177" spans="1:18" ht="14.25" customHeight="1">
      <c r="B177" s="321" t="s">
        <v>464</v>
      </c>
      <c r="C177" s="321" t="s">
        <v>465</v>
      </c>
      <c r="D177" s="321">
        <v>0</v>
      </c>
      <c r="E177" s="321">
        <v>0</v>
      </c>
      <c r="F177" s="321">
        <v>0</v>
      </c>
      <c r="G177" s="321">
        <v>0</v>
      </c>
      <c r="H177" s="321">
        <v>0</v>
      </c>
      <c r="I177" s="321">
        <v>0</v>
      </c>
      <c r="J177" s="321">
        <v>0</v>
      </c>
      <c r="K177" s="321">
        <v>0</v>
      </c>
      <c r="L177" s="321">
        <v>0</v>
      </c>
      <c r="M177" s="321">
        <v>0</v>
      </c>
      <c r="N177" s="321">
        <v>0</v>
      </c>
      <c r="O177" s="321">
        <v>0</v>
      </c>
      <c r="P177" s="321">
        <v>0</v>
      </c>
      <c r="Q177" s="321">
        <v>0</v>
      </c>
      <c r="R177" s="321">
        <v>0</v>
      </c>
    </row>
    <row r="178" spans="1:18" ht="14.25" customHeight="1">
      <c r="B178" s="321" t="s">
        <v>466</v>
      </c>
      <c r="E178" s="321">
        <v>0</v>
      </c>
      <c r="F178" s="321">
        <v>0</v>
      </c>
      <c r="G178" s="321">
        <v>0</v>
      </c>
      <c r="H178" s="321">
        <v>0</v>
      </c>
      <c r="I178" s="321">
        <v>0</v>
      </c>
      <c r="J178" s="321">
        <v>0</v>
      </c>
      <c r="K178" s="321">
        <v>0</v>
      </c>
      <c r="L178" s="321">
        <v>0</v>
      </c>
      <c r="M178" s="321">
        <v>0</v>
      </c>
      <c r="N178" s="321">
        <v>0</v>
      </c>
      <c r="O178" s="321">
        <v>0</v>
      </c>
      <c r="P178" s="321">
        <v>0</v>
      </c>
      <c r="Q178" s="321">
        <v>0</v>
      </c>
    </row>
    <row r="179" spans="1:18" ht="14.25" customHeight="1">
      <c r="B179" s="321" t="s">
        <v>467</v>
      </c>
      <c r="D179" s="321">
        <v>0</v>
      </c>
      <c r="E179" s="321">
        <v>0</v>
      </c>
      <c r="F179" s="321">
        <v>0</v>
      </c>
      <c r="G179" s="321">
        <v>0</v>
      </c>
      <c r="H179" s="321">
        <v>0</v>
      </c>
      <c r="I179" s="321">
        <v>0</v>
      </c>
      <c r="J179" s="321">
        <v>0</v>
      </c>
      <c r="K179" s="321">
        <v>0</v>
      </c>
      <c r="L179" s="321">
        <v>0</v>
      </c>
      <c r="M179" s="321">
        <v>0</v>
      </c>
      <c r="N179" s="321">
        <v>0</v>
      </c>
      <c r="O179" s="321">
        <v>0</v>
      </c>
      <c r="P179" s="321">
        <v>0</v>
      </c>
      <c r="Q179" s="321">
        <v>0</v>
      </c>
      <c r="R179" s="321">
        <v>0</v>
      </c>
    </row>
    <row r="180" spans="1:18" ht="14.25" customHeight="1">
      <c r="E180" s="321">
        <v>0</v>
      </c>
      <c r="F180" s="321">
        <v>0</v>
      </c>
      <c r="G180" s="321">
        <v>0</v>
      </c>
      <c r="H180" s="321">
        <v>0</v>
      </c>
      <c r="I180" s="321">
        <v>0</v>
      </c>
      <c r="J180" s="321">
        <v>0</v>
      </c>
      <c r="K180" s="321">
        <v>0</v>
      </c>
      <c r="L180" s="321">
        <v>0</v>
      </c>
      <c r="M180" s="321">
        <v>0</v>
      </c>
      <c r="N180" s="321">
        <v>0</v>
      </c>
      <c r="O180" s="321">
        <v>0</v>
      </c>
      <c r="P180" s="321">
        <v>0</v>
      </c>
      <c r="Q180" s="321">
        <v>0</v>
      </c>
      <c r="R180" s="321">
        <v>0</v>
      </c>
    </row>
    <row r="181" spans="1:18" ht="14.25" customHeight="1">
      <c r="B181" s="321" t="s">
        <v>468</v>
      </c>
      <c r="C181" s="321" t="s">
        <v>469</v>
      </c>
      <c r="R181" s="321">
        <v>0</v>
      </c>
    </row>
    <row r="182" spans="1:18" ht="14.25" customHeight="1"/>
    <row r="183" spans="1:18" ht="14.25" customHeight="1">
      <c r="A183" s="321" t="s">
        <v>655</v>
      </c>
      <c r="C183" s="321" t="s">
        <v>461</v>
      </c>
      <c r="D183" s="321">
        <v>0</v>
      </c>
      <c r="E183" s="321">
        <v>0</v>
      </c>
      <c r="F183" s="321">
        <v>0</v>
      </c>
      <c r="G183" s="321">
        <v>0</v>
      </c>
      <c r="H183" s="321">
        <v>0</v>
      </c>
      <c r="I183" s="321">
        <v>0</v>
      </c>
      <c r="J183" s="321">
        <v>0</v>
      </c>
      <c r="K183" s="321">
        <v>0</v>
      </c>
      <c r="L183" s="321">
        <v>0</v>
      </c>
      <c r="M183" s="321">
        <v>0</v>
      </c>
      <c r="N183" s="321">
        <v>0</v>
      </c>
      <c r="O183" s="321">
        <v>0</v>
      </c>
      <c r="P183" s="321">
        <v>0</v>
      </c>
      <c r="Q183" s="321">
        <v>0</v>
      </c>
    </row>
    <row r="184" spans="1:18" ht="14.25" customHeight="1">
      <c r="B184" s="321" t="s">
        <v>462</v>
      </c>
      <c r="C184" s="321" t="s">
        <v>463</v>
      </c>
      <c r="D184" s="321">
        <v>0</v>
      </c>
      <c r="E184" s="321">
        <v>0</v>
      </c>
      <c r="F184" s="321">
        <v>0</v>
      </c>
      <c r="G184" s="321">
        <v>0</v>
      </c>
      <c r="H184" s="321">
        <v>0</v>
      </c>
      <c r="I184" s="321">
        <v>0</v>
      </c>
      <c r="J184" s="321">
        <v>0</v>
      </c>
      <c r="K184" s="321">
        <v>0</v>
      </c>
      <c r="L184" s="321">
        <v>0</v>
      </c>
      <c r="M184" s="321">
        <v>0</v>
      </c>
      <c r="N184" s="321">
        <v>0</v>
      </c>
      <c r="O184" s="321">
        <v>0</v>
      </c>
      <c r="P184" s="321">
        <v>0</v>
      </c>
      <c r="Q184" s="321">
        <v>0</v>
      </c>
      <c r="R184" s="321">
        <v>0</v>
      </c>
    </row>
    <row r="185" spans="1:18" ht="14.25" customHeight="1">
      <c r="B185" s="321" t="s">
        <v>464</v>
      </c>
      <c r="C185" s="321" t="s">
        <v>465</v>
      </c>
      <c r="D185" s="321">
        <v>0</v>
      </c>
      <c r="E185" s="321">
        <v>0</v>
      </c>
      <c r="F185" s="321">
        <v>0</v>
      </c>
      <c r="G185" s="321">
        <v>0</v>
      </c>
      <c r="H185" s="321">
        <v>0</v>
      </c>
      <c r="I185" s="321">
        <v>0</v>
      </c>
      <c r="J185" s="321">
        <v>0</v>
      </c>
      <c r="K185" s="321">
        <v>0</v>
      </c>
      <c r="L185" s="321">
        <v>0</v>
      </c>
      <c r="M185" s="321">
        <v>0</v>
      </c>
      <c r="N185" s="321">
        <v>0</v>
      </c>
      <c r="O185" s="321">
        <v>0</v>
      </c>
      <c r="P185" s="321">
        <v>0</v>
      </c>
      <c r="Q185" s="321">
        <v>0</v>
      </c>
    </row>
    <row r="186" spans="1:18" ht="14.25" customHeight="1">
      <c r="B186" s="321" t="s">
        <v>466</v>
      </c>
      <c r="E186" s="321">
        <v>0</v>
      </c>
      <c r="F186" s="321">
        <v>0</v>
      </c>
      <c r="G186" s="321">
        <v>0</v>
      </c>
      <c r="H186" s="321">
        <v>0</v>
      </c>
      <c r="I186" s="321">
        <v>0</v>
      </c>
      <c r="J186" s="321">
        <v>0</v>
      </c>
      <c r="K186" s="321">
        <v>0</v>
      </c>
      <c r="L186" s="321">
        <v>0</v>
      </c>
      <c r="M186" s="321">
        <v>0</v>
      </c>
      <c r="N186" s="321">
        <v>0</v>
      </c>
      <c r="O186" s="321">
        <v>0</v>
      </c>
      <c r="P186" s="321">
        <v>0</v>
      </c>
      <c r="Q186" s="321">
        <v>0</v>
      </c>
    </row>
    <row r="187" spans="1:18" ht="14.25" customHeight="1">
      <c r="B187" s="321" t="s">
        <v>467</v>
      </c>
      <c r="D187" s="321">
        <v>0</v>
      </c>
      <c r="E187" s="321">
        <v>0</v>
      </c>
      <c r="F187" s="321">
        <v>0</v>
      </c>
      <c r="G187" s="321">
        <v>0</v>
      </c>
      <c r="H187" s="321">
        <v>0</v>
      </c>
      <c r="I187" s="321">
        <v>0</v>
      </c>
      <c r="J187" s="321">
        <v>0</v>
      </c>
      <c r="K187" s="321">
        <v>0</v>
      </c>
      <c r="L187" s="321">
        <v>0</v>
      </c>
      <c r="M187" s="321">
        <v>0</v>
      </c>
      <c r="N187" s="321">
        <v>0</v>
      </c>
      <c r="O187" s="321">
        <v>0</v>
      </c>
      <c r="P187" s="321">
        <v>0</v>
      </c>
      <c r="Q187" s="321">
        <v>0</v>
      </c>
      <c r="R187" s="321">
        <v>0</v>
      </c>
    </row>
    <row r="188" spans="1:18" ht="14.25" customHeight="1">
      <c r="B188" s="321" t="s">
        <v>468</v>
      </c>
      <c r="C188" s="321" t="s">
        <v>469</v>
      </c>
    </row>
    <row r="189" spans="1:18" ht="14.25" customHeight="1"/>
    <row r="190" spans="1:18" ht="14.25" customHeight="1">
      <c r="A190" s="321" t="s">
        <v>656</v>
      </c>
      <c r="C190" s="321" t="s">
        <v>461</v>
      </c>
      <c r="D190" s="321">
        <v>0</v>
      </c>
      <c r="E190" s="321">
        <v>0</v>
      </c>
      <c r="F190" s="321">
        <v>0</v>
      </c>
      <c r="G190" s="321">
        <v>0</v>
      </c>
      <c r="H190" s="321">
        <v>0</v>
      </c>
      <c r="I190" s="321">
        <v>0</v>
      </c>
      <c r="J190" s="321">
        <v>0</v>
      </c>
      <c r="K190" s="321">
        <v>0</v>
      </c>
      <c r="L190" s="321">
        <v>0</v>
      </c>
      <c r="M190" s="321">
        <v>0</v>
      </c>
      <c r="N190" s="321">
        <v>0</v>
      </c>
      <c r="O190" s="321">
        <v>0</v>
      </c>
      <c r="P190" s="321">
        <v>0</v>
      </c>
      <c r="Q190" s="321">
        <v>0</v>
      </c>
    </row>
    <row r="191" spans="1:18" ht="14.25" customHeight="1">
      <c r="B191" s="321" t="s">
        <v>462</v>
      </c>
      <c r="C191" s="321" t="s">
        <v>463</v>
      </c>
      <c r="D191" s="321">
        <v>0</v>
      </c>
      <c r="E191" s="321">
        <v>0</v>
      </c>
      <c r="F191" s="321">
        <v>0</v>
      </c>
      <c r="G191" s="321">
        <v>0</v>
      </c>
      <c r="H191" s="321">
        <v>0</v>
      </c>
      <c r="I191" s="321">
        <v>0</v>
      </c>
      <c r="J191" s="321">
        <v>0</v>
      </c>
      <c r="K191" s="321">
        <v>0</v>
      </c>
      <c r="L191" s="321">
        <v>0</v>
      </c>
      <c r="M191" s="321">
        <v>0</v>
      </c>
      <c r="N191" s="321">
        <v>0</v>
      </c>
      <c r="O191" s="321">
        <v>0</v>
      </c>
      <c r="P191" s="321">
        <v>0</v>
      </c>
      <c r="Q191" s="321">
        <v>0</v>
      </c>
      <c r="R191" s="321">
        <v>0</v>
      </c>
    </row>
    <row r="192" spans="1:18" ht="14.25" customHeight="1">
      <c r="D192" s="321">
        <v>0</v>
      </c>
      <c r="E192" s="321">
        <v>0</v>
      </c>
      <c r="F192" s="321">
        <v>0</v>
      </c>
      <c r="G192" s="321">
        <v>0</v>
      </c>
      <c r="H192" s="321">
        <v>0</v>
      </c>
      <c r="I192" s="321">
        <v>0</v>
      </c>
      <c r="J192" s="321">
        <v>0</v>
      </c>
      <c r="K192" s="321">
        <v>0</v>
      </c>
      <c r="L192" s="321">
        <v>0</v>
      </c>
      <c r="M192" s="321">
        <v>0</v>
      </c>
      <c r="N192" s="321">
        <v>0</v>
      </c>
      <c r="O192" s="321">
        <v>0</v>
      </c>
      <c r="P192" s="321">
        <v>0</v>
      </c>
      <c r="Q192" s="321">
        <v>0</v>
      </c>
      <c r="R192" s="321">
        <v>0</v>
      </c>
    </row>
    <row r="193" spans="1:18" ht="14.25" customHeight="1">
      <c r="B193" s="321" t="s">
        <v>464</v>
      </c>
      <c r="C193" s="321" t="s">
        <v>465</v>
      </c>
      <c r="D193" s="321">
        <v>0</v>
      </c>
      <c r="E193" s="321">
        <v>0</v>
      </c>
      <c r="F193" s="321">
        <v>0</v>
      </c>
      <c r="G193" s="321">
        <v>0</v>
      </c>
      <c r="H193" s="321">
        <v>0</v>
      </c>
      <c r="I193" s="321">
        <v>0</v>
      </c>
      <c r="J193" s="321">
        <v>0</v>
      </c>
      <c r="K193" s="321">
        <v>0</v>
      </c>
      <c r="L193" s="321">
        <v>0</v>
      </c>
      <c r="M193" s="321">
        <v>0</v>
      </c>
      <c r="N193" s="321">
        <v>0</v>
      </c>
      <c r="O193" s="321">
        <v>0</v>
      </c>
      <c r="P193" s="321">
        <v>0</v>
      </c>
      <c r="Q193" s="321">
        <v>0</v>
      </c>
      <c r="R193" s="321">
        <v>0</v>
      </c>
    </row>
    <row r="194" spans="1:18" ht="14.25" customHeight="1">
      <c r="B194" s="321" t="s">
        <v>466</v>
      </c>
      <c r="E194" s="321">
        <v>0</v>
      </c>
      <c r="F194" s="321">
        <v>0</v>
      </c>
      <c r="G194" s="321">
        <v>0</v>
      </c>
      <c r="H194" s="321">
        <v>0</v>
      </c>
      <c r="I194" s="321">
        <v>0</v>
      </c>
      <c r="J194" s="321">
        <v>0</v>
      </c>
      <c r="K194" s="321">
        <v>0</v>
      </c>
      <c r="L194" s="321">
        <v>0</v>
      </c>
      <c r="M194" s="321">
        <v>0</v>
      </c>
      <c r="N194" s="321">
        <v>0</v>
      </c>
      <c r="O194" s="321">
        <v>0</v>
      </c>
      <c r="P194" s="321">
        <v>0</v>
      </c>
      <c r="Q194" s="321">
        <v>0</v>
      </c>
    </row>
    <row r="195" spans="1:18" ht="14.25" customHeight="1">
      <c r="B195" s="321" t="s">
        <v>467</v>
      </c>
      <c r="D195" s="321">
        <v>0</v>
      </c>
      <c r="E195" s="321">
        <v>0</v>
      </c>
      <c r="F195" s="321">
        <v>0</v>
      </c>
      <c r="G195" s="321">
        <v>0</v>
      </c>
      <c r="H195" s="321">
        <v>0</v>
      </c>
      <c r="I195" s="321">
        <v>0</v>
      </c>
      <c r="J195" s="321">
        <v>0</v>
      </c>
      <c r="K195" s="321">
        <v>0</v>
      </c>
      <c r="L195" s="321">
        <v>0</v>
      </c>
      <c r="M195" s="321">
        <v>0</v>
      </c>
      <c r="N195" s="321">
        <v>0</v>
      </c>
      <c r="O195" s="321">
        <v>0</v>
      </c>
      <c r="P195" s="321">
        <v>0</v>
      </c>
      <c r="Q195" s="321">
        <v>0</v>
      </c>
      <c r="R195" s="321">
        <v>0</v>
      </c>
    </row>
    <row r="196" spans="1:18" ht="14.25" customHeight="1">
      <c r="E196" s="321">
        <v>0</v>
      </c>
      <c r="F196" s="321">
        <v>0</v>
      </c>
      <c r="G196" s="321">
        <v>0</v>
      </c>
      <c r="H196" s="321">
        <v>0</v>
      </c>
      <c r="I196" s="321">
        <v>0</v>
      </c>
      <c r="J196" s="321">
        <v>0</v>
      </c>
      <c r="K196" s="321">
        <v>0</v>
      </c>
      <c r="L196" s="321">
        <v>0</v>
      </c>
      <c r="M196" s="321">
        <v>0</v>
      </c>
      <c r="N196" s="321">
        <v>0</v>
      </c>
      <c r="O196" s="321">
        <v>0</v>
      </c>
      <c r="P196" s="321">
        <v>0</v>
      </c>
      <c r="Q196" s="321">
        <v>0</v>
      </c>
      <c r="R196" s="321">
        <v>0</v>
      </c>
    </row>
    <row r="197" spans="1:18" ht="14.25" customHeight="1">
      <c r="B197" s="321" t="s">
        <v>468</v>
      </c>
      <c r="C197" s="321" t="s">
        <v>469</v>
      </c>
      <c r="R197" s="321">
        <v>0</v>
      </c>
    </row>
    <row r="198" spans="1:18" ht="14.25" customHeight="1"/>
    <row r="199" spans="1:18" ht="14.25" customHeight="1">
      <c r="A199" s="321" t="s">
        <v>657</v>
      </c>
      <c r="C199" s="321" t="s">
        <v>474</v>
      </c>
      <c r="D199" s="321" t="s">
        <v>37</v>
      </c>
      <c r="E199" s="321">
        <v>0</v>
      </c>
      <c r="F199" s="321">
        <v>0</v>
      </c>
      <c r="G199" s="321">
        <v>0</v>
      </c>
      <c r="H199" s="321">
        <v>0</v>
      </c>
      <c r="I199" s="321">
        <v>0</v>
      </c>
      <c r="J199" s="321">
        <v>0</v>
      </c>
      <c r="K199" s="321">
        <v>0</v>
      </c>
      <c r="L199" s="321">
        <v>0</v>
      </c>
      <c r="M199" s="321">
        <v>0</v>
      </c>
      <c r="N199" s="321">
        <v>0</v>
      </c>
      <c r="O199" s="321">
        <v>0</v>
      </c>
      <c r="P199" s="321">
        <v>0</v>
      </c>
      <c r="Q199" s="321">
        <v>0</v>
      </c>
    </row>
    <row r="200" spans="1:18" ht="14.25" customHeight="1">
      <c r="C200" s="321" t="s">
        <v>492</v>
      </c>
      <c r="E200" s="321">
        <v>0</v>
      </c>
      <c r="F200" s="321">
        <v>0</v>
      </c>
      <c r="G200" s="321">
        <v>0</v>
      </c>
      <c r="H200" s="321">
        <v>0</v>
      </c>
      <c r="I200" s="321">
        <v>0</v>
      </c>
      <c r="J200" s="321">
        <v>0</v>
      </c>
      <c r="K200" s="321">
        <v>0</v>
      </c>
      <c r="L200" s="321">
        <v>0</v>
      </c>
      <c r="M200" s="321">
        <v>0</v>
      </c>
      <c r="N200" s="321">
        <v>0</v>
      </c>
      <c r="O200" s="321">
        <v>0</v>
      </c>
      <c r="P200" s="321">
        <v>0</v>
      </c>
      <c r="Q200" s="321">
        <v>0</v>
      </c>
    </row>
    <row r="201" spans="1:18" ht="14.25" customHeight="1">
      <c r="C201" s="321" t="s">
        <v>478</v>
      </c>
      <c r="D201" s="321" t="s">
        <v>479</v>
      </c>
      <c r="E201" s="321">
        <v>0</v>
      </c>
      <c r="F201" s="321">
        <v>0</v>
      </c>
      <c r="G201" s="321">
        <v>0</v>
      </c>
      <c r="H201" s="321">
        <v>0</v>
      </c>
      <c r="I201" s="321">
        <v>0</v>
      </c>
      <c r="J201" s="321">
        <v>0</v>
      </c>
      <c r="K201" s="321">
        <v>0</v>
      </c>
      <c r="L201" s="321">
        <v>0</v>
      </c>
      <c r="M201" s="321">
        <v>0</v>
      </c>
      <c r="N201" s="321">
        <v>0</v>
      </c>
      <c r="O201" s="321">
        <v>0</v>
      </c>
      <c r="P201" s="321">
        <v>0</v>
      </c>
      <c r="Q201" s="321">
        <v>0</v>
      </c>
      <c r="R201" s="321">
        <v>0</v>
      </c>
    </row>
    <row r="202" spans="1:18" ht="14.25" customHeight="1">
      <c r="C202" s="321" t="s">
        <v>480</v>
      </c>
      <c r="D202" s="321" t="s">
        <v>479</v>
      </c>
      <c r="E202" s="321">
        <v>0</v>
      </c>
      <c r="F202" s="321">
        <v>0</v>
      </c>
      <c r="G202" s="321">
        <v>0</v>
      </c>
      <c r="H202" s="321">
        <v>0</v>
      </c>
      <c r="I202" s="321">
        <v>0</v>
      </c>
      <c r="J202" s="321">
        <v>0</v>
      </c>
      <c r="K202" s="321">
        <v>0</v>
      </c>
      <c r="L202" s="321">
        <v>0</v>
      </c>
      <c r="M202" s="321">
        <v>0</v>
      </c>
      <c r="N202" s="321">
        <v>0</v>
      </c>
      <c r="O202" s="321">
        <v>0</v>
      </c>
      <c r="P202" s="321">
        <v>0</v>
      </c>
      <c r="Q202" s="321">
        <v>0</v>
      </c>
      <c r="R202" s="321">
        <v>0</v>
      </c>
    </row>
    <row r="203" spans="1:18" ht="14.25" customHeight="1">
      <c r="B203" s="321" t="s">
        <v>481</v>
      </c>
      <c r="E203" s="321">
        <v>0</v>
      </c>
      <c r="F203" s="321">
        <v>0</v>
      </c>
      <c r="G203" s="321">
        <v>0</v>
      </c>
      <c r="H203" s="321">
        <v>0</v>
      </c>
      <c r="I203" s="321">
        <v>0</v>
      </c>
      <c r="J203" s="321">
        <v>0</v>
      </c>
      <c r="K203" s="321">
        <v>0</v>
      </c>
      <c r="L203" s="321">
        <v>0</v>
      </c>
      <c r="M203" s="321">
        <v>0</v>
      </c>
      <c r="N203" s="321">
        <v>0</v>
      </c>
      <c r="O203" s="321">
        <v>0</v>
      </c>
      <c r="P203" s="321">
        <v>0</v>
      </c>
      <c r="Q203" s="321">
        <v>0</v>
      </c>
    </row>
    <row r="204" spans="1:18" ht="14.25" customHeight="1">
      <c r="B204" s="321" t="s">
        <v>482</v>
      </c>
      <c r="E204" s="321">
        <v>0</v>
      </c>
      <c r="F204" s="321">
        <v>0</v>
      </c>
      <c r="G204" s="321">
        <v>0</v>
      </c>
      <c r="H204" s="321">
        <v>0</v>
      </c>
      <c r="I204" s="321">
        <v>0</v>
      </c>
      <c r="J204" s="321">
        <v>0</v>
      </c>
      <c r="K204" s="321">
        <v>0</v>
      </c>
      <c r="L204" s="321">
        <v>0</v>
      </c>
      <c r="M204" s="321">
        <v>0</v>
      </c>
      <c r="N204" s="321">
        <v>0</v>
      </c>
      <c r="O204" s="321">
        <v>0</v>
      </c>
      <c r="P204" s="321">
        <v>0</v>
      </c>
      <c r="Q204" s="321">
        <v>0</v>
      </c>
    </row>
    <row r="205" spans="1:18" ht="14.25" customHeight="1"/>
    <row r="206" spans="1:18" ht="14.25" customHeight="1">
      <c r="A206" s="321" t="s">
        <v>658</v>
      </c>
      <c r="C206" s="321" t="s">
        <v>474</v>
      </c>
      <c r="D206" s="321" t="s">
        <v>37</v>
      </c>
      <c r="E206" s="321">
        <v>12</v>
      </c>
      <c r="F206" s="321">
        <v>12</v>
      </c>
      <c r="G206" s="321">
        <v>12</v>
      </c>
      <c r="H206" s="321">
        <v>12</v>
      </c>
      <c r="I206" s="321">
        <v>12</v>
      </c>
      <c r="J206" s="321">
        <v>12</v>
      </c>
      <c r="K206" s="321">
        <v>12</v>
      </c>
      <c r="L206" s="321">
        <v>12</v>
      </c>
      <c r="M206" s="321">
        <v>12</v>
      </c>
      <c r="N206" s="321">
        <v>12</v>
      </c>
      <c r="O206" s="321">
        <v>12</v>
      </c>
      <c r="P206" s="321">
        <v>12</v>
      </c>
      <c r="Q206" s="321">
        <v>12</v>
      </c>
    </row>
    <row r="207" spans="1:18" ht="14.25" customHeight="1">
      <c r="C207" s="321" t="s">
        <v>492</v>
      </c>
      <c r="E207" s="321">
        <v>224</v>
      </c>
      <c r="F207" s="321">
        <v>224</v>
      </c>
      <c r="G207" s="321">
        <v>232</v>
      </c>
      <c r="H207" s="321">
        <v>232</v>
      </c>
      <c r="I207" s="321">
        <v>224</v>
      </c>
      <c r="J207" s="321">
        <v>224</v>
      </c>
      <c r="K207" s="321">
        <v>224</v>
      </c>
      <c r="L207" s="321">
        <v>224</v>
      </c>
      <c r="M207" s="321">
        <v>224</v>
      </c>
      <c r="N207" s="321">
        <v>224</v>
      </c>
      <c r="O207" s="321">
        <v>224</v>
      </c>
      <c r="P207" s="321">
        <v>224</v>
      </c>
      <c r="Q207" s="321">
        <v>224</v>
      </c>
    </row>
    <row r="208" spans="1:18" ht="14.25" customHeight="1">
      <c r="C208" s="321" t="s">
        <v>478</v>
      </c>
      <c r="D208" s="321" t="s">
        <v>479</v>
      </c>
      <c r="E208" s="321">
        <v>992</v>
      </c>
      <c r="F208" s="321">
        <v>992</v>
      </c>
      <c r="G208" s="321">
        <v>928</v>
      </c>
      <c r="H208" s="321">
        <v>1027.4285714285716</v>
      </c>
      <c r="I208" s="321">
        <v>960</v>
      </c>
      <c r="J208" s="321">
        <v>992</v>
      </c>
      <c r="K208" s="321">
        <v>960</v>
      </c>
      <c r="L208" s="321">
        <v>992</v>
      </c>
      <c r="M208" s="321">
        <v>992</v>
      </c>
      <c r="N208" s="321">
        <v>960</v>
      </c>
      <c r="O208" s="321">
        <v>992</v>
      </c>
      <c r="P208" s="321">
        <v>960</v>
      </c>
      <c r="Q208" s="321">
        <v>992</v>
      </c>
      <c r="R208" s="321">
        <v>11747.428571428572</v>
      </c>
    </row>
    <row r="209" spans="1:18" ht="14.25" customHeight="1">
      <c r="C209" s="321" t="s">
        <v>480</v>
      </c>
      <c r="D209" s="321" t="s">
        <v>479</v>
      </c>
      <c r="E209" s="321">
        <v>11904</v>
      </c>
      <c r="F209" s="321">
        <v>11904</v>
      </c>
      <c r="G209" s="321">
        <v>11136</v>
      </c>
      <c r="H209" s="321">
        <v>12329.142857142859</v>
      </c>
      <c r="I209" s="321">
        <v>11520</v>
      </c>
      <c r="J209" s="321">
        <v>11904</v>
      </c>
      <c r="K209" s="321">
        <v>11520</v>
      </c>
      <c r="L209" s="321">
        <v>11904</v>
      </c>
      <c r="M209" s="321">
        <v>11904</v>
      </c>
      <c r="N209" s="321">
        <v>11520</v>
      </c>
      <c r="O209" s="321">
        <v>11904</v>
      </c>
      <c r="P209" s="321">
        <v>11520</v>
      </c>
      <c r="Q209" s="321">
        <v>11904</v>
      </c>
      <c r="R209" s="321">
        <v>140969.14285714284</v>
      </c>
    </row>
    <row r="210" spans="1:18" ht="14.25" customHeight="1">
      <c r="B210" s="321" t="s">
        <v>481</v>
      </c>
      <c r="E210" s="321">
        <v>5.5E-2</v>
      </c>
      <c r="F210" s="321">
        <v>5.5E-2</v>
      </c>
      <c r="G210" s="321">
        <v>5.5E-2</v>
      </c>
      <c r="H210" s="321">
        <v>5.5E-2</v>
      </c>
      <c r="I210" s="321">
        <v>5.5E-2</v>
      </c>
      <c r="J210" s="321">
        <v>5.5E-2</v>
      </c>
      <c r="K210" s="321">
        <v>5.5E-2</v>
      </c>
      <c r="L210" s="321">
        <v>5.5E-2</v>
      </c>
      <c r="M210" s="321">
        <v>5.5E-2</v>
      </c>
      <c r="N210" s="321">
        <v>5.5E-2</v>
      </c>
      <c r="O210" s="321">
        <v>5.5E-2</v>
      </c>
      <c r="P210" s="321">
        <v>5.5E-2</v>
      </c>
      <c r="Q210" s="321">
        <v>5.5E-2</v>
      </c>
    </row>
    <row r="211" spans="1:18" ht="14.25" customHeight="1">
      <c r="B211" s="321" t="s">
        <v>482</v>
      </c>
      <c r="E211" s="321">
        <v>654.72</v>
      </c>
      <c r="F211" s="321">
        <v>654.72</v>
      </c>
      <c r="G211" s="321">
        <v>612.48</v>
      </c>
      <c r="H211" s="321">
        <v>678.10285714285726</v>
      </c>
      <c r="I211" s="321">
        <v>633.59999999999991</v>
      </c>
      <c r="J211" s="321">
        <v>654.72</v>
      </c>
      <c r="K211" s="321">
        <v>633.59999999999991</v>
      </c>
      <c r="L211" s="321">
        <v>654.72</v>
      </c>
      <c r="M211" s="321">
        <v>654.72</v>
      </c>
      <c r="N211" s="321">
        <v>633.59999999999991</v>
      </c>
      <c r="O211" s="321">
        <v>654.72</v>
      </c>
      <c r="P211" s="321">
        <v>633.59999999999991</v>
      </c>
      <c r="Q211" s="321">
        <v>654.72</v>
      </c>
    </row>
    <row r="212" spans="1:18" ht="14.25" customHeight="1"/>
    <row r="213" spans="1:18" ht="14.25" customHeight="1">
      <c r="A213" s="321" t="s">
        <v>659</v>
      </c>
      <c r="C213" s="321" t="s">
        <v>474</v>
      </c>
      <c r="D213" s="321" t="s">
        <v>37</v>
      </c>
      <c r="E213" s="321">
        <v>0</v>
      </c>
      <c r="F213" s="321">
        <v>0</v>
      </c>
      <c r="G213" s="321">
        <v>0</v>
      </c>
      <c r="H213" s="321">
        <v>0</v>
      </c>
      <c r="I213" s="321">
        <v>0</v>
      </c>
      <c r="J213" s="321">
        <v>0</v>
      </c>
      <c r="K213" s="321">
        <v>0</v>
      </c>
      <c r="L213" s="321">
        <v>0</v>
      </c>
      <c r="M213" s="321">
        <v>0</v>
      </c>
      <c r="N213" s="321">
        <v>0</v>
      </c>
      <c r="O213" s="321">
        <v>0</v>
      </c>
      <c r="P213" s="321">
        <v>0</v>
      </c>
      <c r="Q213" s="321">
        <v>0</v>
      </c>
    </row>
    <row r="214" spans="1:18" ht="14.25" customHeight="1">
      <c r="A214" s="321">
        <v>0</v>
      </c>
      <c r="B214" s="321" t="s">
        <v>660</v>
      </c>
    </row>
    <row r="215" spans="1:18" ht="14.25" customHeight="1">
      <c r="A215" s="321">
        <v>0</v>
      </c>
      <c r="B215" s="321" t="s">
        <v>661</v>
      </c>
      <c r="C215" s="321" t="s">
        <v>662</v>
      </c>
      <c r="E215" s="321">
        <v>0</v>
      </c>
      <c r="F215" s="321">
        <v>0</v>
      </c>
      <c r="G215" s="321">
        <v>0</v>
      </c>
      <c r="H215" s="321">
        <v>0</v>
      </c>
      <c r="I215" s="321">
        <v>0</v>
      </c>
      <c r="J215" s="321">
        <v>0</v>
      </c>
      <c r="K215" s="321">
        <v>0</v>
      </c>
      <c r="L215" s="321">
        <v>0</v>
      </c>
      <c r="M215" s="321">
        <v>0</v>
      </c>
      <c r="N215" s="321">
        <v>0</v>
      </c>
      <c r="O215" s="321">
        <v>0</v>
      </c>
      <c r="P215" s="321">
        <v>0</v>
      </c>
      <c r="Q215" s="321">
        <v>0</v>
      </c>
    </row>
    <row r="216" spans="1:18" ht="14.25" customHeight="1">
      <c r="A216" s="321">
        <v>0</v>
      </c>
      <c r="B216" s="321" t="s">
        <v>663</v>
      </c>
      <c r="C216" s="321" t="s">
        <v>478</v>
      </c>
      <c r="D216" s="321" t="s">
        <v>479</v>
      </c>
      <c r="E216" s="321">
        <v>0</v>
      </c>
      <c r="F216" s="321">
        <v>0</v>
      </c>
      <c r="G216" s="321">
        <v>0</v>
      </c>
      <c r="H216" s="321">
        <v>0</v>
      </c>
      <c r="I216" s="321">
        <v>0</v>
      </c>
      <c r="J216" s="321">
        <v>0</v>
      </c>
      <c r="K216" s="321">
        <v>0</v>
      </c>
      <c r="L216" s="321">
        <v>0</v>
      </c>
      <c r="M216" s="321">
        <v>0</v>
      </c>
      <c r="N216" s="321">
        <v>0</v>
      </c>
      <c r="O216" s="321">
        <v>0</v>
      </c>
      <c r="P216" s="321">
        <v>0</v>
      </c>
      <c r="Q216" s="321">
        <v>0</v>
      </c>
      <c r="R216" s="321">
        <v>0</v>
      </c>
    </row>
    <row r="217" spans="1:18" ht="14.25" customHeight="1">
      <c r="C217" s="321" t="s">
        <v>480</v>
      </c>
      <c r="D217" s="321" t="s">
        <v>479</v>
      </c>
      <c r="E217" s="321">
        <v>0</v>
      </c>
      <c r="F217" s="321">
        <v>0</v>
      </c>
      <c r="G217" s="321">
        <v>0</v>
      </c>
      <c r="H217" s="321">
        <v>0</v>
      </c>
      <c r="I217" s="321">
        <v>0</v>
      </c>
      <c r="J217" s="321">
        <v>0</v>
      </c>
      <c r="K217" s="321">
        <v>0</v>
      </c>
      <c r="L217" s="321">
        <v>0</v>
      </c>
      <c r="M217" s="321">
        <v>0</v>
      </c>
      <c r="N217" s="321">
        <v>0</v>
      </c>
      <c r="O217" s="321">
        <v>0</v>
      </c>
      <c r="P217" s="321">
        <v>0</v>
      </c>
      <c r="Q217" s="321">
        <v>0</v>
      </c>
      <c r="R217" s="321">
        <v>0</v>
      </c>
    </row>
    <row r="218" spans="1:18" ht="14.25" customHeight="1">
      <c r="B218" s="321" t="s">
        <v>481</v>
      </c>
      <c r="E218" s="321">
        <v>0</v>
      </c>
      <c r="F218" s="321">
        <v>0</v>
      </c>
      <c r="G218" s="321">
        <v>0</v>
      </c>
      <c r="H218" s="321">
        <v>0</v>
      </c>
      <c r="I218" s="321">
        <v>0</v>
      </c>
      <c r="J218" s="321">
        <v>0</v>
      </c>
      <c r="K218" s="321">
        <v>0</v>
      </c>
      <c r="L218" s="321">
        <v>0</v>
      </c>
      <c r="M218" s="321">
        <v>0</v>
      </c>
      <c r="N218" s="321">
        <v>0</v>
      </c>
      <c r="O218" s="321">
        <v>0</v>
      </c>
      <c r="P218" s="321">
        <v>0</v>
      </c>
      <c r="Q218" s="321">
        <v>0</v>
      </c>
    </row>
    <row r="219" spans="1:18" ht="14.25" customHeight="1">
      <c r="B219" s="321" t="s">
        <v>482</v>
      </c>
      <c r="E219" s="321">
        <v>0</v>
      </c>
      <c r="F219" s="321">
        <v>0</v>
      </c>
      <c r="G219" s="321">
        <v>0</v>
      </c>
      <c r="H219" s="321">
        <v>0</v>
      </c>
      <c r="I219" s="321">
        <v>0</v>
      </c>
      <c r="J219" s="321">
        <v>0</v>
      </c>
      <c r="K219" s="321">
        <v>0</v>
      </c>
      <c r="L219" s="321">
        <v>0</v>
      </c>
      <c r="M219" s="321">
        <v>0</v>
      </c>
      <c r="N219" s="321">
        <v>0</v>
      </c>
      <c r="O219" s="321">
        <v>0</v>
      </c>
      <c r="P219" s="321">
        <v>0</v>
      </c>
      <c r="Q219" s="321">
        <v>0</v>
      </c>
    </row>
    <row r="220" spans="1:18" ht="14.25" customHeight="1"/>
    <row r="221" spans="1:18" ht="14.25" customHeight="1">
      <c r="A221" s="321" t="s">
        <v>664</v>
      </c>
      <c r="C221" s="321" t="s">
        <v>474</v>
      </c>
      <c r="D221" s="321" t="s">
        <v>37</v>
      </c>
      <c r="E221" s="321">
        <v>0</v>
      </c>
      <c r="F221" s="321">
        <v>0</v>
      </c>
      <c r="G221" s="321">
        <v>0</v>
      </c>
      <c r="H221" s="321">
        <v>0</v>
      </c>
      <c r="I221" s="321">
        <v>0</v>
      </c>
      <c r="J221" s="321">
        <v>0</v>
      </c>
      <c r="K221" s="321">
        <v>0</v>
      </c>
      <c r="L221" s="321">
        <v>0</v>
      </c>
      <c r="M221" s="321">
        <v>0</v>
      </c>
      <c r="N221" s="321">
        <v>0</v>
      </c>
      <c r="O221" s="321">
        <v>0</v>
      </c>
      <c r="P221" s="321">
        <v>0</v>
      </c>
      <c r="Q221" s="321">
        <v>0</v>
      </c>
    </row>
    <row r="222" spans="1:18" ht="14.25" customHeight="1">
      <c r="C222" s="321" t="s">
        <v>476</v>
      </c>
      <c r="E222" s="321">
        <v>0</v>
      </c>
      <c r="F222" s="321">
        <v>0</v>
      </c>
      <c r="G222" s="321">
        <v>0</v>
      </c>
      <c r="H222" s="321">
        <v>0</v>
      </c>
      <c r="I222" s="321">
        <v>0</v>
      </c>
      <c r="J222" s="321">
        <v>0</v>
      </c>
      <c r="K222" s="321">
        <v>0</v>
      </c>
      <c r="L222" s="321">
        <v>0</v>
      </c>
      <c r="M222" s="321">
        <v>0</v>
      </c>
      <c r="N222" s="321">
        <v>0</v>
      </c>
      <c r="O222" s="321">
        <v>0</v>
      </c>
      <c r="P222" s="321">
        <v>0</v>
      </c>
      <c r="Q222" s="321">
        <v>0</v>
      </c>
    </row>
    <row r="223" spans="1:18" ht="14.25" customHeight="1">
      <c r="C223" s="321" t="s">
        <v>478</v>
      </c>
      <c r="D223" s="321" t="s">
        <v>479</v>
      </c>
      <c r="E223" s="321">
        <v>0</v>
      </c>
      <c r="F223" s="321">
        <v>0</v>
      </c>
      <c r="G223" s="321">
        <v>0</v>
      </c>
      <c r="H223" s="321">
        <v>0</v>
      </c>
      <c r="I223" s="321">
        <v>0</v>
      </c>
      <c r="J223" s="321">
        <v>0</v>
      </c>
      <c r="K223" s="321">
        <v>0</v>
      </c>
      <c r="L223" s="321">
        <v>0</v>
      </c>
      <c r="M223" s="321">
        <v>0</v>
      </c>
      <c r="N223" s="321">
        <v>0</v>
      </c>
      <c r="O223" s="321">
        <v>0</v>
      </c>
      <c r="P223" s="321">
        <v>0</v>
      </c>
      <c r="Q223" s="321">
        <v>0</v>
      </c>
      <c r="R223" s="321">
        <v>0</v>
      </c>
    </row>
    <row r="224" spans="1:18" ht="14.25" customHeight="1">
      <c r="C224" s="321" t="s">
        <v>480</v>
      </c>
      <c r="D224" s="321" t="s">
        <v>479</v>
      </c>
      <c r="E224" s="321">
        <v>0</v>
      </c>
      <c r="F224" s="321">
        <v>0</v>
      </c>
      <c r="G224" s="321">
        <v>0</v>
      </c>
      <c r="H224" s="321">
        <v>0</v>
      </c>
      <c r="I224" s="321">
        <v>0</v>
      </c>
      <c r="J224" s="321">
        <v>0</v>
      </c>
      <c r="K224" s="321">
        <v>0</v>
      </c>
      <c r="L224" s="321">
        <v>0</v>
      </c>
      <c r="M224" s="321">
        <v>0</v>
      </c>
      <c r="N224" s="321">
        <v>0</v>
      </c>
      <c r="O224" s="321">
        <v>0</v>
      </c>
      <c r="P224" s="321">
        <v>0</v>
      </c>
      <c r="Q224" s="321">
        <v>0</v>
      </c>
      <c r="R224" s="321">
        <v>0</v>
      </c>
    </row>
    <row r="225" spans="1:18" ht="14.25" customHeight="1">
      <c r="B225" s="321" t="s">
        <v>481</v>
      </c>
      <c r="E225" s="321">
        <v>0</v>
      </c>
      <c r="F225" s="321">
        <v>0</v>
      </c>
      <c r="G225" s="321">
        <v>0</v>
      </c>
      <c r="H225" s="321">
        <v>0</v>
      </c>
      <c r="I225" s="321">
        <v>0</v>
      </c>
      <c r="J225" s="321">
        <v>0</v>
      </c>
      <c r="K225" s="321">
        <v>0</v>
      </c>
      <c r="L225" s="321">
        <v>0</v>
      </c>
      <c r="M225" s="321">
        <v>0</v>
      </c>
      <c r="N225" s="321">
        <v>0</v>
      </c>
      <c r="O225" s="321">
        <v>0</v>
      </c>
      <c r="P225" s="321">
        <v>0</v>
      </c>
      <c r="Q225" s="321">
        <v>0</v>
      </c>
    </row>
    <row r="226" spans="1:18" ht="14.25" customHeight="1">
      <c r="B226" s="321" t="s">
        <v>482</v>
      </c>
      <c r="E226" s="321">
        <v>0</v>
      </c>
      <c r="F226" s="321">
        <v>0</v>
      </c>
      <c r="G226" s="321">
        <v>0</v>
      </c>
      <c r="H226" s="321">
        <v>0</v>
      </c>
      <c r="I226" s="321">
        <v>0</v>
      </c>
      <c r="J226" s="321">
        <v>0</v>
      </c>
      <c r="K226" s="321">
        <v>0</v>
      </c>
      <c r="L226" s="321">
        <v>0</v>
      </c>
      <c r="M226" s="321">
        <v>0</v>
      </c>
      <c r="N226" s="321">
        <v>0</v>
      </c>
      <c r="O226" s="321">
        <v>0</v>
      </c>
      <c r="P226" s="321">
        <v>0</v>
      </c>
      <c r="Q226" s="321">
        <v>0</v>
      </c>
    </row>
    <row r="227" spans="1:18" ht="14.25" customHeight="1"/>
    <row r="228" spans="1:18" ht="14.25" customHeight="1">
      <c r="A228" s="321" t="s">
        <v>665</v>
      </c>
      <c r="C228" s="321" t="s">
        <v>474</v>
      </c>
      <c r="D228" s="321" t="s">
        <v>37</v>
      </c>
      <c r="E228" s="321">
        <v>0</v>
      </c>
      <c r="F228" s="321">
        <v>0</v>
      </c>
      <c r="G228" s="321">
        <v>0</v>
      </c>
      <c r="H228" s="321">
        <v>0</v>
      </c>
      <c r="I228" s="321">
        <v>0</v>
      </c>
      <c r="J228" s="321">
        <v>0</v>
      </c>
      <c r="K228" s="321">
        <v>0</v>
      </c>
      <c r="L228" s="321">
        <v>0</v>
      </c>
      <c r="M228" s="321">
        <v>0</v>
      </c>
      <c r="N228" s="321">
        <v>0</v>
      </c>
      <c r="O228" s="321">
        <v>0</v>
      </c>
      <c r="P228" s="321">
        <v>0</v>
      </c>
      <c r="Q228" s="321">
        <v>0</v>
      </c>
    </row>
    <row r="229" spans="1:18" ht="14.25" customHeight="1">
      <c r="C229" s="321" t="s">
        <v>476</v>
      </c>
      <c r="E229" s="321">
        <v>0</v>
      </c>
      <c r="F229" s="321">
        <v>0</v>
      </c>
      <c r="G229" s="321">
        <v>0</v>
      </c>
      <c r="H229" s="321">
        <v>0</v>
      </c>
      <c r="I229" s="321">
        <v>0</v>
      </c>
      <c r="J229" s="321">
        <v>0</v>
      </c>
      <c r="K229" s="321">
        <v>0</v>
      </c>
      <c r="L229" s="321">
        <v>0</v>
      </c>
      <c r="M229" s="321">
        <v>0</v>
      </c>
      <c r="N229" s="321">
        <v>0</v>
      </c>
      <c r="O229" s="321">
        <v>0</v>
      </c>
      <c r="P229" s="321">
        <v>0</v>
      </c>
      <c r="Q229" s="321">
        <v>0</v>
      </c>
    </row>
    <row r="230" spans="1:18" ht="14.25" customHeight="1">
      <c r="C230" s="321" t="s">
        <v>478</v>
      </c>
      <c r="D230" s="321" t="s">
        <v>479</v>
      </c>
      <c r="E230" s="321">
        <v>0</v>
      </c>
      <c r="F230" s="321">
        <v>0</v>
      </c>
      <c r="G230" s="321">
        <v>0</v>
      </c>
      <c r="H230" s="321">
        <v>0</v>
      </c>
      <c r="I230" s="321">
        <v>0</v>
      </c>
      <c r="J230" s="321">
        <v>0</v>
      </c>
      <c r="K230" s="321">
        <v>0</v>
      </c>
      <c r="L230" s="321">
        <v>0</v>
      </c>
      <c r="M230" s="321">
        <v>0</v>
      </c>
      <c r="N230" s="321">
        <v>0</v>
      </c>
      <c r="O230" s="321">
        <v>0</v>
      </c>
      <c r="P230" s="321">
        <v>0</v>
      </c>
      <c r="Q230" s="321">
        <v>0</v>
      </c>
      <c r="R230" s="321">
        <v>0</v>
      </c>
    </row>
    <row r="231" spans="1:18" ht="14.25" customHeight="1">
      <c r="C231" s="321" t="s">
        <v>480</v>
      </c>
      <c r="D231" s="321" t="s">
        <v>479</v>
      </c>
      <c r="E231" s="321">
        <v>0</v>
      </c>
      <c r="F231" s="321">
        <v>0</v>
      </c>
      <c r="G231" s="321">
        <v>0</v>
      </c>
      <c r="H231" s="321">
        <v>0</v>
      </c>
      <c r="I231" s="321">
        <v>0</v>
      </c>
      <c r="J231" s="321">
        <v>0</v>
      </c>
      <c r="K231" s="321">
        <v>0</v>
      </c>
      <c r="L231" s="321">
        <v>0</v>
      </c>
      <c r="M231" s="321">
        <v>0</v>
      </c>
      <c r="N231" s="321">
        <v>0</v>
      </c>
      <c r="O231" s="321">
        <v>0</v>
      </c>
      <c r="P231" s="321">
        <v>0</v>
      </c>
      <c r="Q231" s="321">
        <v>0</v>
      </c>
      <c r="R231" s="321">
        <v>0</v>
      </c>
    </row>
    <row r="232" spans="1:18" ht="14.25" customHeight="1">
      <c r="B232" s="321" t="s">
        <v>481</v>
      </c>
      <c r="E232" s="321">
        <v>0</v>
      </c>
      <c r="F232" s="321">
        <v>0</v>
      </c>
      <c r="G232" s="321">
        <v>0</v>
      </c>
      <c r="H232" s="321">
        <v>0</v>
      </c>
      <c r="I232" s="321">
        <v>0</v>
      </c>
      <c r="J232" s="321">
        <v>0</v>
      </c>
      <c r="K232" s="321">
        <v>0</v>
      </c>
      <c r="L232" s="321">
        <v>0</v>
      </c>
      <c r="M232" s="321">
        <v>0</v>
      </c>
      <c r="N232" s="321">
        <v>0</v>
      </c>
      <c r="O232" s="321">
        <v>0</v>
      </c>
      <c r="P232" s="321">
        <v>0</v>
      </c>
      <c r="Q232" s="321">
        <v>0</v>
      </c>
    </row>
    <row r="233" spans="1:18" ht="14.25" customHeight="1">
      <c r="B233" s="321" t="s">
        <v>482</v>
      </c>
      <c r="E233" s="321">
        <v>0</v>
      </c>
      <c r="F233" s="321">
        <v>0</v>
      </c>
      <c r="G233" s="321">
        <v>0</v>
      </c>
      <c r="H233" s="321">
        <v>0</v>
      </c>
      <c r="I233" s="321">
        <v>0</v>
      </c>
      <c r="J233" s="321">
        <v>0</v>
      </c>
      <c r="K233" s="321">
        <v>0</v>
      </c>
      <c r="L233" s="321">
        <v>0</v>
      </c>
      <c r="M233" s="321">
        <v>0</v>
      </c>
      <c r="N233" s="321">
        <v>0</v>
      </c>
      <c r="O233" s="321">
        <v>0</v>
      </c>
      <c r="P233" s="321">
        <v>0</v>
      </c>
      <c r="Q233" s="321">
        <v>0</v>
      </c>
    </row>
    <row r="234" spans="1:18" ht="14.25" customHeight="1"/>
    <row r="235" spans="1:18" ht="14.25" customHeight="1">
      <c r="A235" s="321" t="s">
        <v>666</v>
      </c>
      <c r="C235" s="321" t="s">
        <v>461</v>
      </c>
      <c r="D235" s="321">
        <v>0</v>
      </c>
      <c r="E235" s="321">
        <v>0</v>
      </c>
      <c r="F235" s="321">
        <v>0</v>
      </c>
      <c r="G235" s="321">
        <v>0</v>
      </c>
      <c r="H235" s="321">
        <v>0</v>
      </c>
      <c r="I235" s="321">
        <v>0</v>
      </c>
      <c r="J235" s="321">
        <v>0</v>
      </c>
      <c r="K235" s="321">
        <v>0</v>
      </c>
      <c r="L235" s="321">
        <v>0</v>
      </c>
      <c r="M235" s="321">
        <v>0</v>
      </c>
      <c r="N235" s="321">
        <v>0</v>
      </c>
      <c r="O235" s="321">
        <v>0</v>
      </c>
      <c r="P235" s="321">
        <v>0</v>
      </c>
      <c r="Q235" s="321">
        <v>0</v>
      </c>
    </row>
    <row r="236" spans="1:18" ht="14.25" customHeight="1">
      <c r="B236" s="321" t="s">
        <v>462</v>
      </c>
      <c r="C236" s="321" t="s">
        <v>463</v>
      </c>
      <c r="D236" s="321">
        <v>0</v>
      </c>
      <c r="E236" s="321">
        <v>0</v>
      </c>
      <c r="F236" s="321">
        <v>0</v>
      </c>
      <c r="G236" s="321">
        <v>0</v>
      </c>
      <c r="H236" s="321">
        <v>0</v>
      </c>
      <c r="I236" s="321">
        <v>0</v>
      </c>
      <c r="J236" s="321">
        <v>0</v>
      </c>
      <c r="K236" s="321">
        <v>0</v>
      </c>
      <c r="L236" s="321">
        <v>0</v>
      </c>
      <c r="M236" s="321">
        <v>0</v>
      </c>
      <c r="N236" s="321">
        <v>0</v>
      </c>
      <c r="O236" s="321">
        <v>0</v>
      </c>
      <c r="P236" s="321">
        <v>0</v>
      </c>
      <c r="Q236" s="321">
        <v>0</v>
      </c>
      <c r="R236" s="321">
        <v>0</v>
      </c>
    </row>
    <row r="237" spans="1:18" ht="14.25" customHeight="1">
      <c r="D237" s="321">
        <v>0</v>
      </c>
      <c r="E237" s="321">
        <v>0</v>
      </c>
      <c r="F237" s="321">
        <v>0</v>
      </c>
      <c r="G237" s="321">
        <v>0</v>
      </c>
      <c r="H237" s="321">
        <v>0</v>
      </c>
      <c r="I237" s="321">
        <v>0</v>
      </c>
      <c r="J237" s="321">
        <v>0</v>
      </c>
      <c r="K237" s="321">
        <v>0</v>
      </c>
      <c r="L237" s="321">
        <v>0</v>
      </c>
      <c r="M237" s="321">
        <v>0</v>
      </c>
      <c r="N237" s="321">
        <v>0</v>
      </c>
      <c r="O237" s="321">
        <v>0</v>
      </c>
      <c r="P237" s="321">
        <v>0</v>
      </c>
      <c r="Q237" s="321">
        <v>0</v>
      </c>
      <c r="R237" s="321">
        <v>0</v>
      </c>
    </row>
    <row r="238" spans="1:18" ht="14.25" customHeight="1">
      <c r="B238" s="321" t="s">
        <v>464</v>
      </c>
      <c r="C238" s="321" t="s">
        <v>465</v>
      </c>
      <c r="D238" s="321">
        <v>0</v>
      </c>
      <c r="E238" s="321">
        <v>0</v>
      </c>
      <c r="F238" s="321">
        <v>0</v>
      </c>
      <c r="G238" s="321">
        <v>0</v>
      </c>
      <c r="H238" s="321">
        <v>0</v>
      </c>
      <c r="I238" s="321">
        <v>0</v>
      </c>
      <c r="J238" s="321">
        <v>0</v>
      </c>
      <c r="K238" s="321">
        <v>0</v>
      </c>
      <c r="L238" s="321">
        <v>0</v>
      </c>
      <c r="M238" s="321">
        <v>0</v>
      </c>
      <c r="N238" s="321">
        <v>0</v>
      </c>
      <c r="O238" s="321">
        <v>0</v>
      </c>
      <c r="P238" s="321">
        <v>0</v>
      </c>
      <c r="Q238" s="321">
        <v>0</v>
      </c>
      <c r="R238" s="321">
        <v>0</v>
      </c>
    </row>
    <row r="239" spans="1:18" ht="14.25" customHeight="1">
      <c r="B239" s="321" t="s">
        <v>466</v>
      </c>
      <c r="E239" s="321">
        <v>0</v>
      </c>
      <c r="F239" s="321">
        <v>0</v>
      </c>
      <c r="G239" s="321">
        <v>0</v>
      </c>
      <c r="H239" s="321">
        <v>0</v>
      </c>
      <c r="I239" s="321">
        <v>0</v>
      </c>
      <c r="J239" s="321">
        <v>0</v>
      </c>
      <c r="K239" s="321">
        <v>0</v>
      </c>
      <c r="L239" s="321">
        <v>0</v>
      </c>
      <c r="M239" s="321">
        <v>0</v>
      </c>
      <c r="N239" s="321">
        <v>0</v>
      </c>
      <c r="O239" s="321">
        <v>0</v>
      </c>
      <c r="P239" s="321">
        <v>0</v>
      </c>
      <c r="Q239" s="321">
        <v>0</v>
      </c>
    </row>
    <row r="240" spans="1:18" ht="14.25" customHeight="1">
      <c r="B240" s="321" t="s">
        <v>467</v>
      </c>
      <c r="D240" s="321">
        <v>0</v>
      </c>
      <c r="E240" s="321">
        <v>0</v>
      </c>
      <c r="F240" s="321">
        <v>0</v>
      </c>
      <c r="G240" s="321">
        <v>0</v>
      </c>
      <c r="H240" s="321">
        <v>0</v>
      </c>
      <c r="I240" s="321">
        <v>0</v>
      </c>
      <c r="J240" s="321">
        <v>0</v>
      </c>
      <c r="K240" s="321">
        <v>0</v>
      </c>
      <c r="L240" s="321">
        <v>0</v>
      </c>
      <c r="M240" s="321">
        <v>0</v>
      </c>
      <c r="N240" s="321">
        <v>0</v>
      </c>
      <c r="O240" s="321">
        <v>0</v>
      </c>
      <c r="P240" s="321">
        <v>0</v>
      </c>
      <c r="Q240" s="321">
        <v>0</v>
      </c>
      <c r="R240" s="321">
        <v>0</v>
      </c>
    </row>
    <row r="241" spans="1:18" ht="14.25" customHeight="1">
      <c r="E241" s="321">
        <v>0</v>
      </c>
      <c r="F241" s="321">
        <v>0</v>
      </c>
      <c r="G241" s="321">
        <v>0</v>
      </c>
      <c r="H241" s="321">
        <v>0</v>
      </c>
      <c r="I241" s="321">
        <v>0</v>
      </c>
      <c r="J241" s="321">
        <v>0</v>
      </c>
      <c r="K241" s="321">
        <v>0</v>
      </c>
      <c r="L241" s="321">
        <v>0</v>
      </c>
      <c r="M241" s="321">
        <v>0</v>
      </c>
      <c r="N241" s="321">
        <v>0</v>
      </c>
      <c r="O241" s="321">
        <v>0</v>
      </c>
      <c r="P241" s="321">
        <v>0</v>
      </c>
      <c r="Q241" s="321">
        <v>0</v>
      </c>
      <c r="R241" s="321">
        <v>0</v>
      </c>
    </row>
    <row r="242" spans="1:18" ht="14.25" customHeight="1">
      <c r="B242" s="321" t="s">
        <v>468</v>
      </c>
      <c r="C242" s="321" t="s">
        <v>469</v>
      </c>
      <c r="R242" s="321">
        <v>0</v>
      </c>
    </row>
    <row r="243" spans="1:18" ht="14.25" customHeight="1"/>
    <row r="244" spans="1:18" ht="14.25" customHeight="1">
      <c r="A244" s="321" t="s">
        <v>667</v>
      </c>
      <c r="C244" s="321" t="s">
        <v>474</v>
      </c>
      <c r="D244" s="321" t="s">
        <v>37</v>
      </c>
      <c r="E244" s="321">
        <v>9.5</v>
      </c>
      <c r="F244" s="321">
        <v>9.5</v>
      </c>
      <c r="G244" s="321">
        <v>9.5</v>
      </c>
      <c r="H244" s="321">
        <v>9.5</v>
      </c>
      <c r="I244" s="321">
        <v>9.5</v>
      </c>
      <c r="J244" s="321">
        <v>9.5</v>
      </c>
      <c r="K244" s="321">
        <v>9.5</v>
      </c>
      <c r="L244" s="321">
        <v>9.5</v>
      </c>
      <c r="M244" s="321">
        <v>9.5</v>
      </c>
      <c r="N244" s="321">
        <v>9.5</v>
      </c>
      <c r="O244" s="321">
        <v>9.5</v>
      </c>
      <c r="P244" s="321">
        <v>9.5</v>
      </c>
      <c r="Q244" s="321">
        <v>9.5</v>
      </c>
    </row>
    <row r="245" spans="1:18" ht="14.25" customHeight="1">
      <c r="A245" s="321">
        <v>0</v>
      </c>
      <c r="B245" s="321" t="s">
        <v>668</v>
      </c>
      <c r="C245" s="321" t="s">
        <v>492</v>
      </c>
      <c r="D245" s="321" t="s">
        <v>5</v>
      </c>
      <c r="E245" s="321">
        <v>56</v>
      </c>
      <c r="F245" s="321">
        <v>56</v>
      </c>
      <c r="G245" s="321">
        <v>56</v>
      </c>
      <c r="H245" s="321">
        <v>56</v>
      </c>
      <c r="I245" s="321">
        <v>56</v>
      </c>
      <c r="J245" s="321">
        <v>56</v>
      </c>
      <c r="K245" s="321">
        <v>56</v>
      </c>
      <c r="L245" s="321">
        <v>56</v>
      </c>
      <c r="M245" s="321">
        <v>56</v>
      </c>
      <c r="N245" s="321">
        <v>56</v>
      </c>
      <c r="O245" s="321">
        <v>56</v>
      </c>
      <c r="P245" s="321">
        <v>56</v>
      </c>
      <c r="Q245" s="321">
        <v>56</v>
      </c>
    </row>
    <row r="246" spans="1:18" ht="14.25" customHeight="1">
      <c r="C246" s="321" t="s">
        <v>669</v>
      </c>
      <c r="E246" s="321">
        <v>0</v>
      </c>
      <c r="F246" s="321">
        <v>0</v>
      </c>
      <c r="G246" s="321">
        <v>0</v>
      </c>
      <c r="H246" s="321">
        <v>0</v>
      </c>
      <c r="I246" s="321">
        <v>0</v>
      </c>
      <c r="J246" s="321">
        <v>0</v>
      </c>
      <c r="K246" s="321">
        <v>0</v>
      </c>
      <c r="L246" s="321">
        <v>0</v>
      </c>
      <c r="M246" s="321">
        <v>0</v>
      </c>
      <c r="N246" s="321">
        <v>0</v>
      </c>
      <c r="O246" s="321">
        <v>0</v>
      </c>
      <c r="P246" s="321">
        <v>0</v>
      </c>
      <c r="Q246" s="321">
        <v>0</v>
      </c>
    </row>
    <row r="247" spans="1:18" ht="14.25" customHeight="1">
      <c r="C247" s="321" t="s">
        <v>478</v>
      </c>
      <c r="D247" s="321" t="s">
        <v>479</v>
      </c>
      <c r="E247" s="321">
        <v>248</v>
      </c>
      <c r="F247" s="321">
        <v>248</v>
      </c>
      <c r="G247" s="321">
        <v>224</v>
      </c>
      <c r="H247" s="321">
        <v>248</v>
      </c>
      <c r="I247" s="321">
        <v>240</v>
      </c>
      <c r="J247" s="321">
        <v>248</v>
      </c>
      <c r="K247" s="321">
        <v>240</v>
      </c>
      <c r="L247" s="321">
        <v>248</v>
      </c>
      <c r="M247" s="321">
        <v>248</v>
      </c>
      <c r="N247" s="321">
        <v>240</v>
      </c>
      <c r="O247" s="321">
        <v>248</v>
      </c>
      <c r="P247" s="321">
        <v>240</v>
      </c>
      <c r="Q247" s="321">
        <v>248</v>
      </c>
      <c r="R247" s="321">
        <v>2920</v>
      </c>
    </row>
    <row r="248" spans="1:18" ht="14.25" customHeight="1">
      <c r="C248" s="321" t="s">
        <v>480</v>
      </c>
      <c r="D248" s="321" t="s">
        <v>479</v>
      </c>
      <c r="E248" s="321">
        <v>2356</v>
      </c>
      <c r="F248" s="321">
        <v>2356</v>
      </c>
      <c r="G248" s="321">
        <v>2128</v>
      </c>
      <c r="H248" s="321">
        <v>2356</v>
      </c>
      <c r="I248" s="321">
        <v>2280</v>
      </c>
      <c r="J248" s="321">
        <v>2356</v>
      </c>
      <c r="K248" s="321">
        <v>2280</v>
      </c>
      <c r="L248" s="321">
        <v>2356</v>
      </c>
      <c r="M248" s="321">
        <v>2356</v>
      </c>
      <c r="N248" s="321">
        <v>2280</v>
      </c>
      <c r="O248" s="321">
        <v>2356</v>
      </c>
      <c r="P248" s="321">
        <v>2280</v>
      </c>
      <c r="Q248" s="321">
        <v>2356</v>
      </c>
      <c r="R248" s="321">
        <v>27740</v>
      </c>
    </row>
    <row r="249" spans="1:18" ht="14.25" customHeight="1">
      <c r="B249" s="321" t="s">
        <v>481</v>
      </c>
      <c r="E249" s="321">
        <v>5.5E-2</v>
      </c>
      <c r="F249" s="321">
        <v>5.5E-2</v>
      </c>
      <c r="G249" s="321">
        <v>5.5E-2</v>
      </c>
      <c r="H249" s="321">
        <v>5.5E-2</v>
      </c>
      <c r="I249" s="321">
        <v>5.5E-2</v>
      </c>
      <c r="J249" s="321">
        <v>5.5E-2</v>
      </c>
      <c r="K249" s="321">
        <v>5.5E-2</v>
      </c>
      <c r="L249" s="321">
        <v>5.5E-2</v>
      </c>
      <c r="M249" s="321">
        <v>5.5E-2</v>
      </c>
      <c r="N249" s="321">
        <v>5.5E-2</v>
      </c>
      <c r="O249" s="321">
        <v>5.5E-2</v>
      </c>
      <c r="P249" s="321">
        <v>5.5E-2</v>
      </c>
      <c r="Q249" s="321">
        <v>5.5E-2</v>
      </c>
    </row>
    <row r="250" spans="1:18" ht="14.25" customHeight="1">
      <c r="B250" s="321" t="s">
        <v>482</v>
      </c>
      <c r="E250" s="321">
        <v>129.58000000000001</v>
      </c>
      <c r="F250" s="321">
        <v>129.58000000000001</v>
      </c>
      <c r="G250" s="321">
        <v>117.04</v>
      </c>
      <c r="H250" s="321">
        <v>129.58000000000001</v>
      </c>
      <c r="I250" s="321">
        <v>125.39999999999999</v>
      </c>
      <c r="J250" s="321">
        <v>129.58000000000001</v>
      </c>
      <c r="K250" s="321">
        <v>125.39999999999999</v>
      </c>
      <c r="L250" s="321">
        <v>129.58000000000001</v>
      </c>
      <c r="M250" s="321">
        <v>129.58000000000001</v>
      </c>
      <c r="N250" s="321">
        <v>125.39999999999999</v>
      </c>
      <c r="O250" s="321">
        <v>129.58000000000001</v>
      </c>
      <c r="P250" s="321">
        <v>125.39999999999999</v>
      </c>
      <c r="Q250" s="321">
        <v>129.58000000000001</v>
      </c>
    </row>
    <row r="251" spans="1:18" ht="14.25" customHeight="1"/>
    <row r="252" spans="1:18" ht="14.25" customHeight="1">
      <c r="A252" s="321" t="s">
        <v>670</v>
      </c>
      <c r="C252" s="321" t="s">
        <v>474</v>
      </c>
      <c r="D252" s="321" t="s">
        <v>37</v>
      </c>
      <c r="E252" s="321">
        <v>9.5</v>
      </c>
      <c r="F252" s="321">
        <v>9.5</v>
      </c>
      <c r="G252" s="321">
        <v>9.5</v>
      </c>
      <c r="H252" s="321">
        <v>9.5</v>
      </c>
      <c r="I252" s="321">
        <v>9.5</v>
      </c>
      <c r="J252" s="321">
        <v>9.5</v>
      </c>
      <c r="K252" s="321">
        <v>9.5</v>
      </c>
      <c r="L252" s="321">
        <v>9.5</v>
      </c>
      <c r="M252" s="321">
        <v>9.5</v>
      </c>
      <c r="N252" s="321">
        <v>9.5</v>
      </c>
      <c r="O252" s="321">
        <v>9.5</v>
      </c>
      <c r="P252" s="321">
        <v>9.5</v>
      </c>
      <c r="Q252" s="321">
        <v>9.5</v>
      </c>
    </row>
    <row r="253" spans="1:18" ht="14.25" customHeight="1">
      <c r="A253" s="321">
        <v>0</v>
      </c>
      <c r="B253" s="321" t="s">
        <v>668</v>
      </c>
      <c r="C253" s="321" t="s">
        <v>492</v>
      </c>
      <c r="D253" s="321" t="s">
        <v>5</v>
      </c>
      <c r="E253" s="321">
        <v>49</v>
      </c>
      <c r="F253" s="321">
        <v>49</v>
      </c>
      <c r="G253" s="321">
        <v>49</v>
      </c>
      <c r="H253" s="321">
        <v>49</v>
      </c>
      <c r="I253" s="321">
        <v>49</v>
      </c>
      <c r="J253" s="321">
        <v>49</v>
      </c>
      <c r="K253" s="321">
        <v>49</v>
      </c>
      <c r="L253" s="321">
        <v>49</v>
      </c>
      <c r="M253" s="321">
        <v>49</v>
      </c>
      <c r="N253" s="321">
        <v>49</v>
      </c>
      <c r="O253" s="321">
        <v>49</v>
      </c>
      <c r="P253" s="321">
        <v>49</v>
      </c>
      <c r="Q253" s="321">
        <v>49</v>
      </c>
    </row>
    <row r="254" spans="1:18" ht="14.25" customHeight="1">
      <c r="C254" s="321" t="s">
        <v>669</v>
      </c>
      <c r="E254" s="321">
        <v>0</v>
      </c>
      <c r="F254" s="321">
        <v>0</v>
      </c>
      <c r="G254" s="321">
        <v>0</v>
      </c>
      <c r="H254" s="321">
        <v>0</v>
      </c>
      <c r="I254" s="321">
        <v>0</v>
      </c>
      <c r="J254" s="321">
        <v>0</v>
      </c>
      <c r="K254" s="321">
        <v>0</v>
      </c>
      <c r="L254" s="321">
        <v>0</v>
      </c>
      <c r="M254" s="321">
        <v>0</v>
      </c>
      <c r="N254" s="321">
        <v>0</v>
      </c>
      <c r="O254" s="321">
        <v>0</v>
      </c>
      <c r="P254" s="321">
        <v>0</v>
      </c>
      <c r="Q254" s="321">
        <v>0</v>
      </c>
    </row>
    <row r="255" spans="1:18" ht="14.25" customHeight="1">
      <c r="C255" s="321" t="s">
        <v>478</v>
      </c>
      <c r="D255" s="321" t="s">
        <v>479</v>
      </c>
      <c r="E255" s="321">
        <v>217</v>
      </c>
      <c r="F255" s="321">
        <v>217</v>
      </c>
      <c r="G255" s="321">
        <v>196</v>
      </c>
      <c r="H255" s="321">
        <v>217</v>
      </c>
      <c r="I255" s="321">
        <v>210</v>
      </c>
      <c r="J255" s="321">
        <v>217</v>
      </c>
      <c r="K255" s="321">
        <v>210</v>
      </c>
      <c r="L255" s="321">
        <v>217</v>
      </c>
      <c r="M255" s="321">
        <v>217</v>
      </c>
      <c r="N255" s="321">
        <v>210</v>
      </c>
      <c r="O255" s="321">
        <v>217</v>
      </c>
      <c r="P255" s="321">
        <v>210</v>
      </c>
      <c r="Q255" s="321">
        <v>217</v>
      </c>
      <c r="R255" s="321">
        <v>2555</v>
      </c>
    </row>
    <row r="256" spans="1:18" ht="14.25" customHeight="1">
      <c r="C256" s="321" t="s">
        <v>480</v>
      </c>
      <c r="D256" s="321" t="s">
        <v>479</v>
      </c>
      <c r="E256" s="321">
        <v>2061.5</v>
      </c>
      <c r="F256" s="321">
        <v>2061.5</v>
      </c>
      <c r="G256" s="321">
        <v>1862</v>
      </c>
      <c r="H256" s="321">
        <v>2061.5</v>
      </c>
      <c r="I256" s="321">
        <v>1995</v>
      </c>
      <c r="J256" s="321">
        <v>2061.5</v>
      </c>
      <c r="K256" s="321">
        <v>1995</v>
      </c>
      <c r="L256" s="321">
        <v>2061.5</v>
      </c>
      <c r="M256" s="321">
        <v>2061.5</v>
      </c>
      <c r="N256" s="321">
        <v>1995</v>
      </c>
      <c r="O256" s="321">
        <v>2061.5</v>
      </c>
      <c r="P256" s="321">
        <v>1995</v>
      </c>
      <c r="Q256" s="321">
        <v>2061.5</v>
      </c>
      <c r="R256" s="321">
        <v>24272.5</v>
      </c>
    </row>
    <row r="257" spans="1:18" ht="14.25" customHeight="1">
      <c r="B257" s="321" t="s">
        <v>481</v>
      </c>
      <c r="E257" s="321">
        <v>5.5E-2</v>
      </c>
      <c r="F257" s="321">
        <v>5.5E-2</v>
      </c>
      <c r="G257" s="321">
        <v>5.5E-2</v>
      </c>
      <c r="H257" s="321">
        <v>5.5E-2</v>
      </c>
      <c r="I257" s="321">
        <v>5.5E-2</v>
      </c>
      <c r="J257" s="321">
        <v>5.5E-2</v>
      </c>
      <c r="K257" s="321">
        <v>5.5E-2</v>
      </c>
      <c r="L257" s="321">
        <v>5.5E-2</v>
      </c>
      <c r="M257" s="321">
        <v>5.5E-2</v>
      </c>
      <c r="N257" s="321">
        <v>5.5E-2</v>
      </c>
      <c r="O257" s="321">
        <v>5.5E-2</v>
      </c>
      <c r="P257" s="321">
        <v>5.5E-2</v>
      </c>
      <c r="Q257" s="321">
        <v>5.5E-2</v>
      </c>
    </row>
    <row r="258" spans="1:18" ht="14.25" customHeight="1">
      <c r="B258" s="321" t="s">
        <v>482</v>
      </c>
      <c r="E258" s="321">
        <v>113.38250000000001</v>
      </c>
      <c r="F258" s="321">
        <v>113.38250000000001</v>
      </c>
      <c r="G258" s="321">
        <v>102.41</v>
      </c>
      <c r="H258" s="321">
        <v>113.38250000000001</v>
      </c>
      <c r="I258" s="321">
        <v>109.72500000000001</v>
      </c>
      <c r="J258" s="321">
        <v>113.38250000000001</v>
      </c>
      <c r="K258" s="321">
        <v>109.72500000000001</v>
      </c>
      <c r="L258" s="321">
        <v>113.38250000000001</v>
      </c>
      <c r="M258" s="321">
        <v>113.38250000000001</v>
      </c>
      <c r="N258" s="321">
        <v>109.72500000000001</v>
      </c>
      <c r="O258" s="321">
        <v>113.38250000000001</v>
      </c>
      <c r="P258" s="321">
        <v>109.72500000000001</v>
      </c>
      <c r="Q258" s="321">
        <v>113.38250000000001</v>
      </c>
    </row>
    <row r="259" spans="1:18" ht="14.25" customHeight="1"/>
    <row r="260" spans="1:18" ht="14.25" customHeight="1">
      <c r="A260" s="321" t="s">
        <v>671</v>
      </c>
      <c r="C260" s="321" t="s">
        <v>461</v>
      </c>
      <c r="D260" s="321">
        <v>0</v>
      </c>
      <c r="E260" s="321">
        <v>0</v>
      </c>
      <c r="F260" s="321">
        <v>0</v>
      </c>
      <c r="G260" s="321">
        <v>0</v>
      </c>
      <c r="H260" s="321">
        <v>0</v>
      </c>
      <c r="I260" s="321">
        <v>0</v>
      </c>
      <c r="J260" s="321">
        <v>0</v>
      </c>
      <c r="K260" s="321">
        <v>0</v>
      </c>
      <c r="L260" s="321">
        <v>0</v>
      </c>
      <c r="M260" s="321">
        <v>0</v>
      </c>
      <c r="N260" s="321">
        <v>0</v>
      </c>
      <c r="O260" s="321">
        <v>0</v>
      </c>
      <c r="P260" s="321">
        <v>0</v>
      </c>
      <c r="Q260" s="321">
        <v>0</v>
      </c>
    </row>
    <row r="261" spans="1:18" ht="14.25" customHeight="1">
      <c r="B261" s="321" t="s">
        <v>462</v>
      </c>
      <c r="C261" s="321" t="s">
        <v>463</v>
      </c>
      <c r="D261" s="321">
        <v>0</v>
      </c>
      <c r="E261" s="321">
        <v>0</v>
      </c>
      <c r="F261" s="321">
        <v>0</v>
      </c>
      <c r="G261" s="321">
        <v>0</v>
      </c>
      <c r="H261" s="321">
        <v>0</v>
      </c>
      <c r="I261" s="321">
        <v>0</v>
      </c>
      <c r="J261" s="321">
        <v>0</v>
      </c>
      <c r="K261" s="321">
        <v>0</v>
      </c>
      <c r="L261" s="321">
        <v>0</v>
      </c>
      <c r="M261" s="321">
        <v>0</v>
      </c>
      <c r="N261" s="321">
        <v>0</v>
      </c>
      <c r="O261" s="321">
        <v>0</v>
      </c>
      <c r="P261" s="321">
        <v>0</v>
      </c>
      <c r="Q261" s="321">
        <v>0</v>
      </c>
      <c r="R261" s="321">
        <v>0</v>
      </c>
    </row>
    <row r="262" spans="1:18" ht="14.25" customHeight="1">
      <c r="B262" s="321" t="s">
        <v>464</v>
      </c>
      <c r="C262" s="321" t="s">
        <v>465</v>
      </c>
      <c r="D262" s="321">
        <v>0</v>
      </c>
      <c r="E262" s="321">
        <v>0</v>
      </c>
      <c r="F262" s="321">
        <v>0</v>
      </c>
      <c r="G262" s="321">
        <v>0</v>
      </c>
      <c r="H262" s="321">
        <v>0</v>
      </c>
      <c r="I262" s="321">
        <v>0</v>
      </c>
      <c r="J262" s="321">
        <v>0</v>
      </c>
      <c r="K262" s="321">
        <v>0</v>
      </c>
      <c r="L262" s="321">
        <v>0</v>
      </c>
      <c r="M262" s="321">
        <v>0</v>
      </c>
      <c r="N262" s="321">
        <v>0</v>
      </c>
      <c r="O262" s="321">
        <v>0</v>
      </c>
      <c r="P262" s="321">
        <v>0</v>
      </c>
      <c r="Q262" s="321">
        <v>0</v>
      </c>
    </row>
    <row r="263" spans="1:18" ht="14.25" customHeight="1">
      <c r="B263" s="321" t="s">
        <v>466</v>
      </c>
      <c r="E263" s="321">
        <v>0</v>
      </c>
      <c r="F263" s="321">
        <v>0</v>
      </c>
      <c r="G263" s="321">
        <v>0</v>
      </c>
      <c r="H263" s="321">
        <v>0</v>
      </c>
      <c r="I263" s="321">
        <v>0</v>
      </c>
      <c r="J263" s="321">
        <v>0</v>
      </c>
      <c r="K263" s="321">
        <v>0</v>
      </c>
      <c r="L263" s="321">
        <v>0</v>
      </c>
      <c r="M263" s="321">
        <v>0</v>
      </c>
      <c r="N263" s="321">
        <v>0</v>
      </c>
      <c r="O263" s="321">
        <v>0</v>
      </c>
      <c r="P263" s="321">
        <v>0</v>
      </c>
      <c r="Q263" s="321">
        <v>0</v>
      </c>
    </row>
    <row r="264" spans="1:18" ht="14.25" customHeight="1">
      <c r="B264" s="321" t="s">
        <v>467</v>
      </c>
      <c r="D264" s="321">
        <v>0</v>
      </c>
      <c r="E264" s="321">
        <v>0</v>
      </c>
      <c r="F264" s="321">
        <v>0</v>
      </c>
      <c r="G264" s="321">
        <v>0</v>
      </c>
      <c r="H264" s="321">
        <v>0</v>
      </c>
      <c r="I264" s="321">
        <v>0</v>
      </c>
      <c r="J264" s="321">
        <v>0</v>
      </c>
      <c r="K264" s="321">
        <v>0</v>
      </c>
      <c r="L264" s="321">
        <v>0</v>
      </c>
      <c r="M264" s="321">
        <v>0</v>
      </c>
      <c r="N264" s="321">
        <v>0</v>
      </c>
      <c r="O264" s="321">
        <v>0</v>
      </c>
      <c r="P264" s="321">
        <v>0</v>
      </c>
      <c r="Q264" s="321">
        <v>0</v>
      </c>
      <c r="R264" s="321">
        <v>0</v>
      </c>
    </row>
    <row r="265" spans="1:18" ht="14.25" customHeight="1">
      <c r="B265" s="321" t="s">
        <v>468</v>
      </c>
      <c r="C265" s="321" t="s">
        <v>469</v>
      </c>
    </row>
    <row r="266" spans="1:18" ht="14.25" customHeight="1"/>
    <row r="267" spans="1:18" ht="14.25" customHeight="1">
      <c r="A267" s="321" t="s">
        <v>671</v>
      </c>
      <c r="C267" s="321" t="s">
        <v>461</v>
      </c>
      <c r="D267" s="321">
        <v>0</v>
      </c>
      <c r="E267" s="321">
        <v>0</v>
      </c>
      <c r="F267" s="321">
        <v>0</v>
      </c>
      <c r="G267" s="321">
        <v>0</v>
      </c>
      <c r="H267" s="321">
        <v>0</v>
      </c>
      <c r="I267" s="321">
        <v>0</v>
      </c>
      <c r="J267" s="321">
        <v>0</v>
      </c>
      <c r="K267" s="321">
        <v>0</v>
      </c>
      <c r="L267" s="321">
        <v>0</v>
      </c>
      <c r="M267" s="321">
        <v>0</v>
      </c>
      <c r="N267" s="321">
        <v>0</v>
      </c>
      <c r="O267" s="321">
        <v>0</v>
      </c>
      <c r="P267" s="321">
        <v>0</v>
      </c>
      <c r="Q267" s="321">
        <v>0</v>
      </c>
    </row>
    <row r="268" spans="1:18" ht="14.25" customHeight="1">
      <c r="B268" s="321" t="s">
        <v>462</v>
      </c>
      <c r="C268" s="321" t="s">
        <v>463</v>
      </c>
      <c r="D268" s="321">
        <v>0</v>
      </c>
      <c r="E268" s="321">
        <v>0</v>
      </c>
      <c r="F268" s="321">
        <v>0</v>
      </c>
      <c r="G268" s="321">
        <v>0</v>
      </c>
      <c r="H268" s="321">
        <v>0</v>
      </c>
      <c r="I268" s="321">
        <v>0</v>
      </c>
      <c r="J268" s="321">
        <v>0</v>
      </c>
      <c r="K268" s="321">
        <v>0</v>
      </c>
      <c r="L268" s="321">
        <v>0</v>
      </c>
      <c r="M268" s="321">
        <v>0</v>
      </c>
      <c r="N268" s="321">
        <v>0</v>
      </c>
      <c r="O268" s="321">
        <v>0</v>
      </c>
      <c r="P268" s="321">
        <v>0</v>
      </c>
      <c r="Q268" s="321">
        <v>0</v>
      </c>
      <c r="R268" s="321">
        <v>0</v>
      </c>
    </row>
    <row r="269" spans="1:18" ht="14.25" customHeight="1">
      <c r="B269" s="321" t="s">
        <v>464</v>
      </c>
      <c r="C269" s="321" t="s">
        <v>465</v>
      </c>
      <c r="D269" s="321">
        <v>0</v>
      </c>
      <c r="E269" s="321">
        <v>0</v>
      </c>
      <c r="F269" s="321">
        <v>0</v>
      </c>
      <c r="G269" s="321">
        <v>0</v>
      </c>
      <c r="H269" s="321">
        <v>0</v>
      </c>
      <c r="I269" s="321">
        <v>0</v>
      </c>
      <c r="J269" s="321">
        <v>0</v>
      </c>
      <c r="K269" s="321">
        <v>0</v>
      </c>
      <c r="L269" s="321">
        <v>0</v>
      </c>
      <c r="M269" s="321">
        <v>0</v>
      </c>
      <c r="N269" s="321">
        <v>0</v>
      </c>
      <c r="O269" s="321">
        <v>0</v>
      </c>
      <c r="P269" s="321">
        <v>0</v>
      </c>
      <c r="Q269" s="321">
        <v>0</v>
      </c>
    </row>
    <row r="270" spans="1:18" ht="14.25" customHeight="1">
      <c r="B270" s="321" t="s">
        <v>466</v>
      </c>
      <c r="E270" s="321">
        <v>0</v>
      </c>
      <c r="F270" s="321">
        <v>0</v>
      </c>
      <c r="G270" s="321">
        <v>0</v>
      </c>
      <c r="H270" s="321">
        <v>0</v>
      </c>
      <c r="I270" s="321">
        <v>0</v>
      </c>
      <c r="J270" s="321">
        <v>0</v>
      </c>
      <c r="K270" s="321">
        <v>0</v>
      </c>
      <c r="L270" s="321">
        <v>0</v>
      </c>
      <c r="M270" s="321">
        <v>0</v>
      </c>
      <c r="N270" s="321">
        <v>0</v>
      </c>
      <c r="O270" s="321">
        <v>0</v>
      </c>
      <c r="P270" s="321">
        <v>0</v>
      </c>
      <c r="Q270" s="321">
        <v>0</v>
      </c>
    </row>
    <row r="271" spans="1:18" ht="14.25" customHeight="1">
      <c r="B271" s="321" t="s">
        <v>467</v>
      </c>
      <c r="D271" s="321">
        <v>0</v>
      </c>
      <c r="E271" s="321">
        <v>0</v>
      </c>
      <c r="F271" s="321">
        <v>0</v>
      </c>
      <c r="G271" s="321">
        <v>0</v>
      </c>
      <c r="H271" s="321">
        <v>0</v>
      </c>
      <c r="I271" s="321">
        <v>0</v>
      </c>
      <c r="J271" s="321">
        <v>0</v>
      </c>
      <c r="K271" s="321">
        <v>0</v>
      </c>
      <c r="L271" s="321">
        <v>0</v>
      </c>
      <c r="M271" s="321">
        <v>0</v>
      </c>
      <c r="N271" s="321">
        <v>0</v>
      </c>
      <c r="O271" s="321">
        <v>0</v>
      </c>
      <c r="P271" s="321">
        <v>0</v>
      </c>
      <c r="Q271" s="321">
        <v>0</v>
      </c>
      <c r="R271" s="321">
        <v>0</v>
      </c>
    </row>
    <row r="272" spans="1:18" ht="14.25" customHeight="1">
      <c r="B272" s="321" t="s">
        <v>468</v>
      </c>
      <c r="C272" s="321" t="s">
        <v>469</v>
      </c>
    </row>
    <row r="273" spans="1:18" ht="14.25" customHeight="1"/>
    <row r="274" spans="1:18" ht="14.25" customHeight="1">
      <c r="A274" s="321" t="s">
        <v>672</v>
      </c>
      <c r="C274" s="321" t="s">
        <v>474</v>
      </c>
      <c r="D274" s="321" t="s">
        <v>37</v>
      </c>
      <c r="E274" s="321">
        <v>0</v>
      </c>
      <c r="F274" s="321">
        <v>0</v>
      </c>
      <c r="G274" s="321">
        <v>0</v>
      </c>
      <c r="H274" s="321">
        <v>0</v>
      </c>
      <c r="I274" s="321">
        <v>0</v>
      </c>
      <c r="J274" s="321">
        <v>0</v>
      </c>
      <c r="K274" s="321">
        <v>0</v>
      </c>
      <c r="L274" s="321">
        <v>0</v>
      </c>
      <c r="M274" s="321">
        <v>0</v>
      </c>
      <c r="N274" s="321">
        <v>0</v>
      </c>
      <c r="O274" s="321">
        <v>0</v>
      </c>
      <c r="P274" s="321">
        <v>0</v>
      </c>
      <c r="Q274" s="321">
        <v>0</v>
      </c>
    </row>
    <row r="275" spans="1:18" ht="14.25" customHeight="1">
      <c r="C275" s="321" t="s">
        <v>484</v>
      </c>
      <c r="D275" s="321" t="s">
        <v>5</v>
      </c>
      <c r="E275" s="321">
        <v>0</v>
      </c>
      <c r="F275" s="321">
        <v>0</v>
      </c>
      <c r="G275" s="321">
        <v>0</v>
      </c>
      <c r="H275" s="321">
        <v>0</v>
      </c>
      <c r="I275" s="321">
        <v>0</v>
      </c>
      <c r="J275" s="321">
        <v>0</v>
      </c>
      <c r="K275" s="321">
        <v>0</v>
      </c>
      <c r="L275" s="321">
        <v>0</v>
      </c>
      <c r="M275" s="321">
        <v>0</v>
      </c>
      <c r="N275" s="321">
        <v>0</v>
      </c>
      <c r="O275" s="321">
        <v>0</v>
      </c>
      <c r="P275" s="321">
        <v>0</v>
      </c>
      <c r="Q275" s="321">
        <v>0</v>
      </c>
    </row>
    <row r="276" spans="1:18" ht="14.25" customHeight="1">
      <c r="C276" s="321" t="s">
        <v>476</v>
      </c>
      <c r="E276" s="321">
        <v>0</v>
      </c>
      <c r="F276" s="321">
        <v>0</v>
      </c>
      <c r="G276" s="321">
        <v>0</v>
      </c>
      <c r="H276" s="321">
        <v>0</v>
      </c>
      <c r="I276" s="321">
        <v>0</v>
      </c>
      <c r="J276" s="321">
        <v>0</v>
      </c>
      <c r="K276" s="321">
        <v>0</v>
      </c>
      <c r="L276" s="321">
        <v>0</v>
      </c>
      <c r="M276" s="321">
        <v>0</v>
      </c>
      <c r="N276" s="321">
        <v>0</v>
      </c>
      <c r="O276" s="321">
        <v>0</v>
      </c>
      <c r="P276" s="321">
        <v>0</v>
      </c>
      <c r="Q276" s="321">
        <v>0</v>
      </c>
    </row>
    <row r="277" spans="1:18" ht="14.25" customHeight="1">
      <c r="C277" s="321" t="s">
        <v>478</v>
      </c>
      <c r="D277" s="321" t="s">
        <v>479</v>
      </c>
      <c r="E277" s="321">
        <v>0</v>
      </c>
      <c r="F277" s="321">
        <v>0</v>
      </c>
      <c r="G277" s="321">
        <v>0</v>
      </c>
      <c r="H277" s="321">
        <v>0</v>
      </c>
      <c r="I277" s="321">
        <v>0</v>
      </c>
      <c r="J277" s="321">
        <v>0</v>
      </c>
      <c r="K277" s="321">
        <v>0</v>
      </c>
      <c r="L277" s="321">
        <v>0</v>
      </c>
      <c r="M277" s="321">
        <v>0</v>
      </c>
      <c r="N277" s="321">
        <v>0</v>
      </c>
      <c r="O277" s="321">
        <v>0</v>
      </c>
      <c r="P277" s="321">
        <v>0</v>
      </c>
      <c r="Q277" s="321">
        <v>0</v>
      </c>
      <c r="R277" s="321">
        <v>0</v>
      </c>
    </row>
    <row r="278" spans="1:18" ht="14.25" customHeight="1">
      <c r="C278" s="321" t="s">
        <v>480</v>
      </c>
      <c r="D278" s="321" t="s">
        <v>479</v>
      </c>
      <c r="E278" s="321">
        <v>0</v>
      </c>
      <c r="F278" s="321">
        <v>0</v>
      </c>
      <c r="G278" s="321">
        <v>0</v>
      </c>
      <c r="H278" s="321">
        <v>0</v>
      </c>
      <c r="I278" s="321">
        <v>0</v>
      </c>
      <c r="J278" s="321">
        <v>0</v>
      </c>
      <c r="K278" s="321">
        <v>0</v>
      </c>
      <c r="L278" s="321">
        <v>0</v>
      </c>
      <c r="M278" s="321">
        <v>0</v>
      </c>
      <c r="N278" s="321">
        <v>0</v>
      </c>
      <c r="O278" s="321">
        <v>0</v>
      </c>
      <c r="P278" s="321">
        <v>0</v>
      </c>
      <c r="Q278" s="321">
        <v>0</v>
      </c>
      <c r="R278" s="321">
        <v>0</v>
      </c>
    </row>
    <row r="279" spans="1:18" ht="14.25" customHeight="1">
      <c r="B279" s="321" t="s">
        <v>481</v>
      </c>
      <c r="E279" s="321">
        <v>0</v>
      </c>
      <c r="F279" s="321">
        <v>0</v>
      </c>
      <c r="G279" s="321">
        <v>0</v>
      </c>
      <c r="H279" s="321">
        <v>0</v>
      </c>
      <c r="I279" s="321">
        <v>0</v>
      </c>
      <c r="J279" s="321">
        <v>0</v>
      </c>
      <c r="K279" s="321">
        <v>0</v>
      </c>
      <c r="L279" s="321">
        <v>0</v>
      </c>
      <c r="M279" s="321">
        <v>0</v>
      </c>
      <c r="N279" s="321">
        <v>0</v>
      </c>
      <c r="O279" s="321">
        <v>0</v>
      </c>
      <c r="P279" s="321">
        <v>0</v>
      </c>
      <c r="Q279" s="321">
        <v>0</v>
      </c>
    </row>
    <row r="280" spans="1:18" ht="14.25" customHeight="1">
      <c r="B280" s="321" t="s">
        <v>482</v>
      </c>
      <c r="E280" s="321">
        <v>0</v>
      </c>
      <c r="F280" s="321">
        <v>0</v>
      </c>
      <c r="G280" s="321">
        <v>0</v>
      </c>
      <c r="H280" s="321">
        <v>0</v>
      </c>
      <c r="I280" s="321">
        <v>0</v>
      </c>
      <c r="J280" s="321">
        <v>0</v>
      </c>
      <c r="K280" s="321">
        <v>0</v>
      </c>
      <c r="L280" s="321">
        <v>0</v>
      </c>
      <c r="M280" s="321">
        <v>0</v>
      </c>
      <c r="N280" s="321">
        <v>0</v>
      </c>
      <c r="O280" s="321">
        <v>0</v>
      </c>
      <c r="P280" s="321">
        <v>0</v>
      </c>
      <c r="Q280" s="321">
        <v>0</v>
      </c>
    </row>
    <row r="281" spans="1:18" ht="14.25" customHeight="1"/>
    <row r="282" spans="1:18" ht="14.25" customHeight="1">
      <c r="A282" s="321" t="s">
        <v>673</v>
      </c>
      <c r="C282" s="321" t="s">
        <v>474</v>
      </c>
      <c r="D282" s="321" t="s">
        <v>37</v>
      </c>
      <c r="E282" s="321">
        <v>0</v>
      </c>
      <c r="F282" s="321">
        <v>0</v>
      </c>
      <c r="G282" s="321">
        <v>0</v>
      </c>
      <c r="H282" s="321">
        <v>0</v>
      </c>
      <c r="I282" s="321">
        <v>0</v>
      </c>
      <c r="J282" s="321">
        <v>0</v>
      </c>
      <c r="K282" s="321">
        <v>0</v>
      </c>
      <c r="L282" s="321">
        <v>0</v>
      </c>
      <c r="M282" s="321">
        <v>0</v>
      </c>
      <c r="N282" s="321">
        <v>0</v>
      </c>
      <c r="O282" s="321">
        <v>0</v>
      </c>
      <c r="P282" s="321">
        <v>0</v>
      </c>
      <c r="Q282" s="321">
        <v>0</v>
      </c>
    </row>
    <row r="283" spans="1:18" ht="14.25" customHeight="1">
      <c r="C283" s="321" t="s">
        <v>476</v>
      </c>
      <c r="E283" s="321">
        <v>0</v>
      </c>
      <c r="F283" s="321">
        <v>0</v>
      </c>
      <c r="G283" s="321">
        <v>0</v>
      </c>
      <c r="H283" s="321">
        <v>0</v>
      </c>
      <c r="I283" s="321">
        <v>0</v>
      </c>
      <c r="J283" s="321">
        <v>0</v>
      </c>
      <c r="K283" s="321">
        <v>0</v>
      </c>
      <c r="L283" s="321">
        <v>0</v>
      </c>
      <c r="M283" s="321">
        <v>0</v>
      </c>
      <c r="N283" s="321">
        <v>0</v>
      </c>
      <c r="O283" s="321">
        <v>0</v>
      </c>
      <c r="P283" s="321">
        <v>0</v>
      </c>
      <c r="Q283" s="321">
        <v>0</v>
      </c>
    </row>
    <row r="284" spans="1:18" ht="14.25" customHeight="1">
      <c r="C284" s="321" t="s">
        <v>478</v>
      </c>
      <c r="D284" s="321" t="s">
        <v>479</v>
      </c>
      <c r="E284" s="321">
        <v>0</v>
      </c>
      <c r="F284" s="321">
        <v>0</v>
      </c>
      <c r="G284" s="321">
        <v>0</v>
      </c>
      <c r="H284" s="321">
        <v>0</v>
      </c>
      <c r="I284" s="321">
        <v>0</v>
      </c>
      <c r="J284" s="321">
        <v>0</v>
      </c>
      <c r="K284" s="321">
        <v>0</v>
      </c>
      <c r="L284" s="321">
        <v>0</v>
      </c>
      <c r="M284" s="321">
        <v>0</v>
      </c>
      <c r="N284" s="321">
        <v>0</v>
      </c>
      <c r="O284" s="321">
        <v>0</v>
      </c>
      <c r="P284" s="321">
        <v>0</v>
      </c>
      <c r="Q284" s="321">
        <v>0</v>
      </c>
      <c r="R284" s="321">
        <v>0</v>
      </c>
    </row>
    <row r="285" spans="1:18" ht="14.25" customHeight="1">
      <c r="C285" s="321" t="s">
        <v>480</v>
      </c>
      <c r="D285" s="321" t="s">
        <v>479</v>
      </c>
      <c r="E285" s="321">
        <v>0</v>
      </c>
      <c r="F285" s="321">
        <v>0</v>
      </c>
      <c r="G285" s="321">
        <v>0</v>
      </c>
      <c r="H285" s="321">
        <v>0</v>
      </c>
      <c r="I285" s="321">
        <v>0</v>
      </c>
      <c r="J285" s="321">
        <v>0</v>
      </c>
      <c r="K285" s="321">
        <v>0</v>
      </c>
      <c r="L285" s="321">
        <v>0</v>
      </c>
      <c r="M285" s="321">
        <v>0</v>
      </c>
      <c r="N285" s="321">
        <v>0</v>
      </c>
      <c r="O285" s="321">
        <v>0</v>
      </c>
      <c r="P285" s="321">
        <v>0</v>
      </c>
      <c r="Q285" s="321">
        <v>0</v>
      </c>
      <c r="R285" s="321">
        <v>0</v>
      </c>
    </row>
    <row r="286" spans="1:18" ht="14.25" customHeight="1">
      <c r="B286" s="321" t="s">
        <v>481</v>
      </c>
      <c r="E286" s="321">
        <v>0</v>
      </c>
      <c r="F286" s="321">
        <v>0</v>
      </c>
      <c r="G286" s="321">
        <v>0</v>
      </c>
      <c r="H286" s="321">
        <v>0</v>
      </c>
      <c r="I286" s="321">
        <v>0</v>
      </c>
      <c r="J286" s="321">
        <v>0</v>
      </c>
      <c r="K286" s="321">
        <v>0</v>
      </c>
      <c r="L286" s="321">
        <v>0</v>
      </c>
      <c r="M286" s="321">
        <v>0</v>
      </c>
      <c r="N286" s="321">
        <v>0</v>
      </c>
      <c r="O286" s="321">
        <v>0</v>
      </c>
      <c r="P286" s="321">
        <v>0</v>
      </c>
      <c r="Q286" s="321">
        <v>0</v>
      </c>
    </row>
    <row r="287" spans="1:18" ht="14.25" customHeight="1">
      <c r="B287" s="321" t="s">
        <v>482</v>
      </c>
      <c r="E287" s="321">
        <v>0</v>
      </c>
      <c r="F287" s="321">
        <v>0</v>
      </c>
      <c r="G287" s="321">
        <v>0</v>
      </c>
      <c r="H287" s="321">
        <v>0</v>
      </c>
      <c r="I287" s="321">
        <v>0</v>
      </c>
      <c r="J287" s="321">
        <v>0</v>
      </c>
      <c r="K287" s="321">
        <v>0</v>
      </c>
      <c r="L287" s="321">
        <v>0</v>
      </c>
      <c r="M287" s="321">
        <v>0</v>
      </c>
      <c r="N287" s="321">
        <v>0</v>
      </c>
      <c r="O287" s="321">
        <v>0</v>
      </c>
      <c r="P287" s="321">
        <v>0</v>
      </c>
      <c r="Q287" s="321">
        <v>0</v>
      </c>
    </row>
    <row r="288" spans="1:18" ht="14.25" customHeight="1"/>
    <row r="289" spans="1:18" ht="14.25" customHeight="1">
      <c r="A289" s="321" t="s">
        <v>486</v>
      </c>
      <c r="D289" s="321" t="s">
        <v>479</v>
      </c>
      <c r="E289" s="321">
        <v>12.961513362648837</v>
      </c>
      <c r="F289" s="321">
        <v>12.876202236813043</v>
      </c>
      <c r="G289" s="321">
        <v>12.857527659013005</v>
      </c>
      <c r="H289" s="321">
        <v>12.857527659013005</v>
      </c>
      <c r="I289" s="321">
        <v>12.961513362648839</v>
      </c>
      <c r="J289" s="321">
        <v>12.961513362648837</v>
      </c>
      <c r="K289" s="321">
        <v>12.961513362648839</v>
      </c>
      <c r="L289" s="321">
        <v>12.961513362648837</v>
      </c>
      <c r="M289" s="321">
        <v>12.961513362648837</v>
      </c>
      <c r="N289" s="321">
        <v>12.961513362648839</v>
      </c>
      <c r="O289" s="321">
        <v>12.961513362648837</v>
      </c>
      <c r="P289" s="321">
        <v>12.961513362648839</v>
      </c>
      <c r="Q289" s="321">
        <v>12.961513362648837</v>
      </c>
      <c r="R289" s="321">
        <v>12.937178728076608</v>
      </c>
    </row>
    <row r="290" spans="1:18" ht="14.25" customHeight="1">
      <c r="A290" s="321" t="s">
        <v>487</v>
      </c>
      <c r="D290" s="321" t="s">
        <v>479</v>
      </c>
      <c r="E290" s="321">
        <v>1626.8630136986301</v>
      </c>
      <c r="F290" s="321">
        <v>1626.8630136986301</v>
      </c>
      <c r="G290" s="321">
        <v>1501.4246575342465</v>
      </c>
      <c r="H290" s="321">
        <v>1662.2915851272016</v>
      </c>
      <c r="I290" s="321">
        <v>1574.3835616438355</v>
      </c>
      <c r="J290" s="321">
        <v>1626.8630136986301</v>
      </c>
      <c r="K290" s="321">
        <v>1574.3835616438355</v>
      </c>
      <c r="L290" s="321">
        <v>1626.8630136986301</v>
      </c>
      <c r="M290" s="321">
        <v>1626.8630136986301</v>
      </c>
      <c r="N290" s="321">
        <v>1574.3835616438355</v>
      </c>
      <c r="O290" s="321">
        <v>1626.8630136986301</v>
      </c>
      <c r="P290" s="321">
        <v>1574.3835616438355</v>
      </c>
      <c r="Q290" s="321">
        <v>1626.8630136986301</v>
      </c>
      <c r="R290" s="321">
        <v>19222.428571428569</v>
      </c>
    </row>
    <row r="291" spans="1:18" ht="14.25" customHeight="1">
      <c r="A291" s="321" t="s">
        <v>674</v>
      </c>
      <c r="C291" s="321" t="s">
        <v>480</v>
      </c>
      <c r="D291" s="321" t="s">
        <v>479</v>
      </c>
      <c r="E291" s="321">
        <v>21086.606691253954</v>
      </c>
      <c r="F291" s="321">
        <v>20947.817175974709</v>
      </c>
      <c r="G291" s="321">
        <v>19304.609062170704</v>
      </c>
      <c r="H291" s="321">
        <v>21372.960033117568</v>
      </c>
      <c r="I291" s="321">
        <v>20406.393572181245</v>
      </c>
      <c r="J291" s="321">
        <v>21086.606691253954</v>
      </c>
      <c r="K291" s="321">
        <v>20406.393572181245</v>
      </c>
      <c r="L291" s="321">
        <v>21086.606691253954</v>
      </c>
      <c r="M291" s="321">
        <v>21086.606691253954</v>
      </c>
      <c r="N291" s="321">
        <v>20406.393572181245</v>
      </c>
      <c r="O291" s="321">
        <v>21086.606691253954</v>
      </c>
      <c r="P291" s="321">
        <v>20406.393572181245</v>
      </c>
      <c r="Q291" s="321">
        <v>21086.606691253954</v>
      </c>
      <c r="R291" s="321">
        <v>248683.9940162577</v>
      </c>
    </row>
    <row r="292" spans="1:18" ht="14.25" customHeight="1"/>
    <row r="293" spans="1:18" ht="14.25" customHeight="1">
      <c r="A293" s="321" t="s">
        <v>567</v>
      </c>
    </row>
    <row r="294" spans="1:18" ht="14.25" customHeight="1">
      <c r="A294" s="321" t="s">
        <v>675</v>
      </c>
      <c r="C294" s="321" t="s">
        <v>461</v>
      </c>
      <c r="D294" s="321">
        <v>35000</v>
      </c>
      <c r="E294" s="321">
        <v>0</v>
      </c>
      <c r="F294" s="321">
        <v>0</v>
      </c>
      <c r="G294" s="321">
        <v>0</v>
      </c>
      <c r="H294" s="321">
        <v>0</v>
      </c>
      <c r="I294" s="321">
        <v>0</v>
      </c>
      <c r="J294" s="321">
        <v>0</v>
      </c>
      <c r="K294" s="321">
        <v>0</v>
      </c>
      <c r="L294" s="321">
        <v>0</v>
      </c>
      <c r="M294" s="321">
        <v>0</v>
      </c>
      <c r="N294" s="321">
        <v>0</v>
      </c>
      <c r="O294" s="321">
        <v>0</v>
      </c>
      <c r="P294" s="321">
        <v>0</v>
      </c>
      <c r="Q294" s="321">
        <v>0</v>
      </c>
    </row>
    <row r="295" spans="1:18" ht="14.25" customHeight="1">
      <c r="B295" s="321" t="s">
        <v>462</v>
      </c>
      <c r="C295" s="321" t="s">
        <v>463</v>
      </c>
      <c r="D295" s="321">
        <v>0.99839999999999995</v>
      </c>
      <c r="E295" s="321">
        <v>0</v>
      </c>
      <c r="F295" s="321">
        <v>0</v>
      </c>
      <c r="G295" s="321">
        <v>0</v>
      </c>
      <c r="H295" s="321">
        <v>0</v>
      </c>
      <c r="I295" s="321">
        <v>0</v>
      </c>
      <c r="J295" s="321">
        <v>0</v>
      </c>
      <c r="K295" s="321">
        <v>0</v>
      </c>
      <c r="L295" s="321">
        <v>0</v>
      </c>
      <c r="M295" s="321">
        <v>0</v>
      </c>
      <c r="N295" s="321">
        <v>0</v>
      </c>
      <c r="O295" s="321">
        <v>0</v>
      </c>
      <c r="P295" s="321">
        <v>0</v>
      </c>
      <c r="Q295" s="321">
        <v>0</v>
      </c>
      <c r="R295" s="321">
        <v>0</v>
      </c>
    </row>
    <row r="296" spans="1:18" ht="14.25" customHeight="1">
      <c r="D296" s="321">
        <v>16.826923076923077</v>
      </c>
      <c r="E296" s="321">
        <v>0</v>
      </c>
      <c r="F296" s="321">
        <v>0</v>
      </c>
      <c r="G296" s="321">
        <v>0</v>
      </c>
      <c r="H296" s="321">
        <v>0</v>
      </c>
      <c r="I296" s="321">
        <v>0</v>
      </c>
      <c r="J296" s="321">
        <v>0</v>
      </c>
      <c r="K296" s="321">
        <v>0</v>
      </c>
      <c r="L296" s="321">
        <v>0</v>
      </c>
      <c r="M296" s="321">
        <v>0</v>
      </c>
      <c r="N296" s="321">
        <v>0</v>
      </c>
      <c r="O296" s="321">
        <v>0</v>
      </c>
      <c r="P296" s="321">
        <v>0</v>
      </c>
      <c r="Q296" s="321">
        <v>0</v>
      </c>
      <c r="R296" s="321">
        <v>0</v>
      </c>
    </row>
    <row r="297" spans="1:18" ht="14.25" customHeight="1">
      <c r="B297" s="321" t="s">
        <v>464</v>
      </c>
      <c r="C297" s="321" t="s">
        <v>465</v>
      </c>
      <c r="D297" s="321">
        <v>3</v>
      </c>
      <c r="E297" s="321">
        <v>0</v>
      </c>
      <c r="F297" s="321">
        <v>0</v>
      </c>
      <c r="G297" s="321">
        <v>0</v>
      </c>
      <c r="H297" s="321">
        <v>0</v>
      </c>
      <c r="I297" s="321">
        <v>0</v>
      </c>
      <c r="J297" s="321">
        <v>0</v>
      </c>
      <c r="K297" s="321">
        <v>0</v>
      </c>
      <c r="L297" s="321">
        <v>0</v>
      </c>
      <c r="M297" s="321">
        <v>0</v>
      </c>
      <c r="N297" s="321">
        <v>0</v>
      </c>
      <c r="O297" s="321">
        <v>0</v>
      </c>
      <c r="P297" s="321">
        <v>0</v>
      </c>
      <c r="Q297" s="321">
        <v>0</v>
      </c>
      <c r="R297" s="321">
        <v>0</v>
      </c>
    </row>
    <row r="298" spans="1:18" ht="14.25" customHeight="1">
      <c r="B298" s="321" t="s">
        <v>466</v>
      </c>
      <c r="E298" s="321">
        <v>0</v>
      </c>
      <c r="F298" s="321">
        <v>0</v>
      </c>
      <c r="G298" s="321">
        <v>0</v>
      </c>
      <c r="H298" s="321">
        <v>0</v>
      </c>
      <c r="I298" s="321">
        <v>0</v>
      </c>
      <c r="J298" s="321">
        <v>0</v>
      </c>
      <c r="K298" s="321">
        <v>0</v>
      </c>
      <c r="L298" s="321">
        <v>0</v>
      </c>
      <c r="M298" s="321">
        <v>0</v>
      </c>
      <c r="N298" s="321">
        <v>0</v>
      </c>
      <c r="O298" s="321">
        <v>0</v>
      </c>
      <c r="P298" s="321">
        <v>0</v>
      </c>
      <c r="Q298" s="321">
        <v>0</v>
      </c>
    </row>
    <row r="299" spans="1:18" ht="14.25" customHeight="1">
      <c r="B299" s="321" t="s">
        <v>467</v>
      </c>
      <c r="D299" s="321">
        <v>0</v>
      </c>
      <c r="E299" s="321">
        <v>0</v>
      </c>
      <c r="F299" s="321">
        <v>0</v>
      </c>
      <c r="G299" s="321">
        <v>0</v>
      </c>
      <c r="H299" s="321">
        <v>0</v>
      </c>
      <c r="I299" s="321">
        <v>0</v>
      </c>
      <c r="J299" s="321">
        <v>0</v>
      </c>
      <c r="K299" s="321">
        <v>0</v>
      </c>
      <c r="L299" s="321">
        <v>0</v>
      </c>
      <c r="M299" s="321">
        <v>0</v>
      </c>
      <c r="N299" s="321">
        <v>0</v>
      </c>
      <c r="O299" s="321">
        <v>0</v>
      </c>
      <c r="P299" s="321">
        <v>0</v>
      </c>
      <c r="Q299" s="321">
        <v>0</v>
      </c>
      <c r="R299" s="321">
        <v>0</v>
      </c>
    </row>
    <row r="300" spans="1:18" ht="14.25" customHeight="1">
      <c r="E300" s="321">
        <v>0</v>
      </c>
      <c r="F300" s="321">
        <v>0</v>
      </c>
      <c r="G300" s="321">
        <v>0</v>
      </c>
      <c r="H300" s="321">
        <v>0</v>
      </c>
      <c r="I300" s="321">
        <v>0</v>
      </c>
      <c r="J300" s="321">
        <v>0</v>
      </c>
      <c r="K300" s="321">
        <v>0</v>
      </c>
      <c r="L300" s="321">
        <v>0</v>
      </c>
      <c r="M300" s="321">
        <v>0</v>
      </c>
      <c r="N300" s="321">
        <v>0</v>
      </c>
      <c r="O300" s="321">
        <v>0</v>
      </c>
      <c r="P300" s="321">
        <v>0</v>
      </c>
      <c r="Q300" s="321">
        <v>0</v>
      </c>
      <c r="R300" s="321">
        <v>0</v>
      </c>
    </row>
    <row r="301" spans="1:18" ht="14.25" customHeight="1">
      <c r="B301" s="321" t="s">
        <v>468</v>
      </c>
      <c r="C301" s="321" t="s">
        <v>469</v>
      </c>
      <c r="R301" s="321">
        <v>0</v>
      </c>
    </row>
    <row r="302" spans="1:18" ht="14.25" customHeight="1"/>
    <row r="303" spans="1:18" ht="14.25" customHeight="1">
      <c r="A303" s="321" t="s">
        <v>676</v>
      </c>
      <c r="C303" s="321" t="s">
        <v>461</v>
      </c>
      <c r="D303" s="321">
        <v>0</v>
      </c>
      <c r="E303" s="321">
        <v>0</v>
      </c>
      <c r="F303" s="321">
        <v>0</v>
      </c>
      <c r="G303" s="321">
        <v>0</v>
      </c>
      <c r="H303" s="321">
        <v>0</v>
      </c>
      <c r="I303" s="321">
        <v>0</v>
      </c>
      <c r="J303" s="321">
        <v>0</v>
      </c>
      <c r="K303" s="321">
        <v>0</v>
      </c>
      <c r="L303" s="321">
        <v>0</v>
      </c>
      <c r="M303" s="321">
        <v>0</v>
      </c>
      <c r="N303" s="321">
        <v>0</v>
      </c>
      <c r="O303" s="321">
        <v>0</v>
      </c>
      <c r="P303" s="321">
        <v>0</v>
      </c>
      <c r="Q303" s="321">
        <v>0</v>
      </c>
    </row>
    <row r="304" spans="1:18" ht="14.25" customHeight="1">
      <c r="B304" s="321" t="s">
        <v>462</v>
      </c>
      <c r="C304" s="321" t="s">
        <v>463</v>
      </c>
      <c r="D304" s="321">
        <v>0</v>
      </c>
      <c r="E304" s="321">
        <v>0</v>
      </c>
      <c r="F304" s="321">
        <v>0</v>
      </c>
      <c r="G304" s="321">
        <v>0</v>
      </c>
      <c r="H304" s="321">
        <v>0</v>
      </c>
      <c r="I304" s="321">
        <v>0</v>
      </c>
      <c r="J304" s="321">
        <v>0</v>
      </c>
      <c r="K304" s="321">
        <v>0</v>
      </c>
      <c r="L304" s="321">
        <v>0</v>
      </c>
      <c r="M304" s="321">
        <v>0</v>
      </c>
      <c r="N304" s="321">
        <v>0</v>
      </c>
      <c r="O304" s="321">
        <v>0</v>
      </c>
      <c r="P304" s="321">
        <v>0</v>
      </c>
      <c r="Q304" s="321">
        <v>0</v>
      </c>
      <c r="R304" s="321">
        <v>0</v>
      </c>
    </row>
    <row r="305" spans="1:18" ht="14.25" customHeight="1">
      <c r="B305" s="321" t="s">
        <v>464</v>
      </c>
      <c r="C305" s="321" t="s">
        <v>465</v>
      </c>
      <c r="D305" s="321">
        <v>0</v>
      </c>
      <c r="E305" s="321">
        <v>0</v>
      </c>
      <c r="F305" s="321">
        <v>0</v>
      </c>
      <c r="G305" s="321">
        <v>0</v>
      </c>
      <c r="H305" s="321">
        <v>0</v>
      </c>
      <c r="I305" s="321">
        <v>0</v>
      </c>
      <c r="J305" s="321">
        <v>0</v>
      </c>
      <c r="K305" s="321">
        <v>0</v>
      </c>
      <c r="L305" s="321">
        <v>0</v>
      </c>
      <c r="M305" s="321">
        <v>0</v>
      </c>
      <c r="N305" s="321">
        <v>0</v>
      </c>
      <c r="O305" s="321">
        <v>0</v>
      </c>
      <c r="P305" s="321">
        <v>0</v>
      </c>
      <c r="Q305" s="321">
        <v>0</v>
      </c>
    </row>
    <row r="306" spans="1:18" ht="14.25" customHeight="1">
      <c r="B306" s="321" t="s">
        <v>466</v>
      </c>
      <c r="E306" s="321">
        <v>0</v>
      </c>
      <c r="F306" s="321">
        <v>0</v>
      </c>
      <c r="G306" s="321">
        <v>0</v>
      </c>
      <c r="H306" s="321">
        <v>0</v>
      </c>
      <c r="I306" s="321">
        <v>0</v>
      </c>
      <c r="J306" s="321">
        <v>0</v>
      </c>
      <c r="K306" s="321">
        <v>0</v>
      </c>
      <c r="L306" s="321">
        <v>0</v>
      </c>
      <c r="M306" s="321">
        <v>0</v>
      </c>
      <c r="N306" s="321">
        <v>0</v>
      </c>
      <c r="O306" s="321">
        <v>0</v>
      </c>
      <c r="P306" s="321">
        <v>0</v>
      </c>
      <c r="Q306" s="321">
        <v>0</v>
      </c>
    </row>
    <row r="307" spans="1:18" ht="14.25" customHeight="1">
      <c r="B307" s="321" t="s">
        <v>467</v>
      </c>
      <c r="D307" s="321">
        <v>0</v>
      </c>
      <c r="E307" s="321">
        <v>0</v>
      </c>
      <c r="F307" s="321">
        <v>0</v>
      </c>
      <c r="G307" s="321">
        <v>0</v>
      </c>
      <c r="H307" s="321">
        <v>0</v>
      </c>
      <c r="I307" s="321">
        <v>0</v>
      </c>
      <c r="J307" s="321">
        <v>0</v>
      </c>
      <c r="K307" s="321">
        <v>0</v>
      </c>
      <c r="L307" s="321">
        <v>0</v>
      </c>
      <c r="M307" s="321">
        <v>0</v>
      </c>
      <c r="N307" s="321">
        <v>0</v>
      </c>
      <c r="O307" s="321">
        <v>0</v>
      </c>
      <c r="P307" s="321">
        <v>0</v>
      </c>
      <c r="Q307" s="321">
        <v>0</v>
      </c>
      <c r="R307" s="321">
        <v>0</v>
      </c>
    </row>
    <row r="308" spans="1:18" ht="14.25" customHeight="1">
      <c r="B308" s="321" t="s">
        <v>468</v>
      </c>
      <c r="C308" s="321" t="s">
        <v>469</v>
      </c>
    </row>
    <row r="309" spans="1:18" ht="14.25" customHeight="1"/>
    <row r="310" spans="1:18" ht="14.25" customHeight="1">
      <c r="A310" s="321" t="s">
        <v>677</v>
      </c>
      <c r="C310" s="321" t="s">
        <v>474</v>
      </c>
      <c r="D310" s="321" t="s">
        <v>37</v>
      </c>
      <c r="E310" s="321">
        <v>14</v>
      </c>
      <c r="F310" s="321">
        <v>14</v>
      </c>
      <c r="G310" s="321">
        <v>14</v>
      </c>
      <c r="H310" s="321">
        <v>14</v>
      </c>
      <c r="I310" s="321">
        <v>14</v>
      </c>
      <c r="J310" s="321">
        <v>14</v>
      </c>
      <c r="K310" s="321">
        <v>14</v>
      </c>
      <c r="L310" s="321">
        <v>14</v>
      </c>
      <c r="M310" s="321">
        <v>14</v>
      </c>
      <c r="N310" s="321">
        <v>14</v>
      </c>
      <c r="O310" s="321">
        <v>14</v>
      </c>
      <c r="P310" s="321">
        <v>14</v>
      </c>
      <c r="Q310" s="321">
        <v>14</v>
      </c>
    </row>
    <row r="311" spans="1:18" ht="14.25" customHeight="1">
      <c r="C311" s="321" t="s">
        <v>492</v>
      </c>
      <c r="E311" s="321">
        <v>112</v>
      </c>
      <c r="F311" s="321">
        <v>112</v>
      </c>
      <c r="G311" s="321">
        <v>112</v>
      </c>
      <c r="H311" s="321">
        <v>112</v>
      </c>
      <c r="I311" s="321">
        <v>112</v>
      </c>
      <c r="J311" s="321">
        <v>112</v>
      </c>
      <c r="K311" s="321">
        <v>112</v>
      </c>
      <c r="L311" s="321">
        <v>112</v>
      </c>
      <c r="M311" s="321">
        <v>112</v>
      </c>
      <c r="N311" s="321">
        <v>112</v>
      </c>
      <c r="O311" s="321">
        <v>112</v>
      </c>
      <c r="P311" s="321">
        <v>80</v>
      </c>
      <c r="Q311" s="321">
        <v>80</v>
      </c>
    </row>
    <row r="312" spans="1:18" ht="14.25" customHeight="1">
      <c r="C312" s="321" t="s">
        <v>478</v>
      </c>
      <c r="D312" s="321" t="s">
        <v>479</v>
      </c>
      <c r="E312" s="321">
        <v>496</v>
      </c>
      <c r="F312" s="321">
        <v>496</v>
      </c>
      <c r="G312" s="321">
        <v>448</v>
      </c>
      <c r="H312" s="321">
        <v>496</v>
      </c>
      <c r="I312" s="321">
        <v>480</v>
      </c>
      <c r="J312" s="321">
        <v>496</v>
      </c>
      <c r="K312" s="321">
        <v>480</v>
      </c>
      <c r="L312" s="321">
        <v>496</v>
      </c>
      <c r="M312" s="321">
        <v>496</v>
      </c>
      <c r="N312" s="321">
        <v>480</v>
      </c>
      <c r="O312" s="321">
        <v>496</v>
      </c>
      <c r="P312" s="321">
        <v>342.85714285714283</v>
      </c>
      <c r="Q312" s="321">
        <v>354.28571428571433</v>
      </c>
      <c r="R312" s="321">
        <v>5561.1428571428578</v>
      </c>
    </row>
    <row r="313" spans="1:18" ht="14.25" customHeight="1">
      <c r="C313" s="321" t="s">
        <v>480</v>
      </c>
      <c r="D313" s="321" t="s">
        <v>479</v>
      </c>
      <c r="E313" s="321">
        <v>6944</v>
      </c>
      <c r="F313" s="321">
        <v>6944</v>
      </c>
      <c r="G313" s="321">
        <v>6272</v>
      </c>
      <c r="H313" s="321">
        <v>6944</v>
      </c>
      <c r="I313" s="321">
        <v>6720</v>
      </c>
      <c r="J313" s="321">
        <v>6944</v>
      </c>
      <c r="K313" s="321">
        <v>6720</v>
      </c>
      <c r="L313" s="321">
        <v>6944</v>
      </c>
      <c r="M313" s="321">
        <v>6944</v>
      </c>
      <c r="N313" s="321">
        <v>6720</v>
      </c>
      <c r="O313" s="321">
        <v>6944</v>
      </c>
      <c r="P313" s="321">
        <v>4800</v>
      </c>
      <c r="Q313" s="321">
        <v>4960.0000000000009</v>
      </c>
      <c r="R313" s="321">
        <v>77856</v>
      </c>
    </row>
    <row r="314" spans="1:18" ht="14.25" customHeight="1">
      <c r="B314" s="321" t="s">
        <v>481</v>
      </c>
      <c r="E314" s="321">
        <v>5.5E-2</v>
      </c>
      <c r="F314" s="321">
        <v>5.5E-2</v>
      </c>
      <c r="G314" s="321">
        <v>5.5E-2</v>
      </c>
      <c r="H314" s="321">
        <v>5.5E-2</v>
      </c>
      <c r="I314" s="321">
        <v>5.5E-2</v>
      </c>
      <c r="J314" s="321">
        <v>5.5E-2</v>
      </c>
      <c r="K314" s="321">
        <v>5.5E-2</v>
      </c>
      <c r="L314" s="321">
        <v>5.5E-2</v>
      </c>
      <c r="M314" s="321">
        <v>5.5E-2</v>
      </c>
      <c r="N314" s="321">
        <v>5.5E-2</v>
      </c>
      <c r="O314" s="321">
        <v>5.5E-2</v>
      </c>
      <c r="P314" s="321">
        <v>5.5E-2</v>
      </c>
      <c r="Q314" s="321">
        <v>5.5E-2</v>
      </c>
    </row>
    <row r="315" spans="1:18" ht="14.25" customHeight="1">
      <c r="B315" s="321" t="s">
        <v>482</v>
      </c>
      <c r="E315" s="321">
        <v>381.92</v>
      </c>
      <c r="F315" s="321">
        <v>381.92</v>
      </c>
      <c r="G315" s="321">
        <v>344.96000000000004</v>
      </c>
      <c r="H315" s="321">
        <v>381.92</v>
      </c>
      <c r="I315" s="321">
        <v>369.59999999999997</v>
      </c>
      <c r="J315" s="321">
        <v>381.92</v>
      </c>
      <c r="K315" s="321">
        <v>369.59999999999997</v>
      </c>
      <c r="L315" s="321">
        <v>381.92</v>
      </c>
      <c r="M315" s="321">
        <v>381.92</v>
      </c>
      <c r="N315" s="321">
        <v>369.59999999999997</v>
      </c>
      <c r="O315" s="321">
        <v>381.92</v>
      </c>
      <c r="P315" s="321">
        <v>264</v>
      </c>
      <c r="Q315" s="321">
        <v>272.8</v>
      </c>
    </row>
    <row r="316" spans="1:18" ht="14.25" customHeight="1"/>
    <row r="317" spans="1:18" ht="14.25" customHeight="1">
      <c r="A317" s="321" t="s">
        <v>678</v>
      </c>
      <c r="C317" s="321" t="s">
        <v>474</v>
      </c>
      <c r="D317" s="321" t="s">
        <v>37</v>
      </c>
      <c r="E317" s="321">
        <v>9</v>
      </c>
      <c r="F317" s="321">
        <v>9</v>
      </c>
      <c r="G317" s="321">
        <v>9</v>
      </c>
      <c r="H317" s="321">
        <v>9</v>
      </c>
      <c r="I317" s="321">
        <v>9</v>
      </c>
      <c r="J317" s="321">
        <v>9</v>
      </c>
      <c r="K317" s="321">
        <v>9</v>
      </c>
      <c r="L317" s="321">
        <v>9</v>
      </c>
      <c r="M317" s="321">
        <v>9</v>
      </c>
      <c r="N317" s="321">
        <v>9</v>
      </c>
      <c r="O317" s="321">
        <v>9</v>
      </c>
      <c r="P317" s="321">
        <v>9</v>
      </c>
      <c r="Q317" s="321">
        <v>9</v>
      </c>
    </row>
    <row r="318" spans="1:18" ht="14.25" customHeight="1">
      <c r="C318" s="321" t="s">
        <v>476</v>
      </c>
      <c r="E318" s="321">
        <v>24</v>
      </c>
      <c r="F318" s="321">
        <v>24</v>
      </c>
      <c r="G318" s="321">
        <v>32</v>
      </c>
      <c r="H318" s="321">
        <v>32</v>
      </c>
      <c r="I318" s="321">
        <v>24</v>
      </c>
      <c r="J318" s="321">
        <v>24</v>
      </c>
      <c r="K318" s="321">
        <v>24</v>
      </c>
      <c r="L318" s="321">
        <v>24</v>
      </c>
      <c r="M318" s="321">
        <v>24</v>
      </c>
      <c r="N318" s="321">
        <v>24</v>
      </c>
      <c r="O318" s="321">
        <v>24</v>
      </c>
      <c r="P318" s="321">
        <v>0</v>
      </c>
      <c r="Q318" s="321">
        <v>0</v>
      </c>
    </row>
    <row r="319" spans="1:18" ht="14.25" customHeight="1">
      <c r="C319" s="321" t="s">
        <v>478</v>
      </c>
      <c r="D319" s="321" t="s">
        <v>479</v>
      </c>
      <c r="E319" s="321">
        <v>106.28571428571429</v>
      </c>
      <c r="F319" s="321">
        <v>106.28571428571429</v>
      </c>
      <c r="G319" s="321">
        <v>128</v>
      </c>
      <c r="H319" s="321">
        <v>141.71428571428572</v>
      </c>
      <c r="I319" s="321">
        <v>102.85714285714286</v>
      </c>
      <c r="J319" s="321">
        <v>106.28571428571429</v>
      </c>
      <c r="K319" s="321">
        <v>102.85714285714286</v>
      </c>
      <c r="L319" s="321">
        <v>106.28571428571429</v>
      </c>
      <c r="M319" s="321">
        <v>106.28571428571429</v>
      </c>
      <c r="N319" s="321">
        <v>102.85714285714286</v>
      </c>
      <c r="O319" s="321">
        <v>106.28571428571429</v>
      </c>
      <c r="P319" s="321">
        <v>0</v>
      </c>
      <c r="Q319" s="321">
        <v>0</v>
      </c>
      <c r="R319" s="321">
        <v>1109.714285714286</v>
      </c>
    </row>
    <row r="320" spans="1:18" ht="14.25" customHeight="1">
      <c r="C320" s="321" t="s">
        <v>480</v>
      </c>
      <c r="D320" s="321" t="s">
        <v>479</v>
      </c>
      <c r="E320" s="321">
        <v>956.57142857142867</v>
      </c>
      <c r="F320" s="321">
        <v>956.57142857142867</v>
      </c>
      <c r="G320" s="321">
        <v>1152</v>
      </c>
      <c r="H320" s="321">
        <v>1275.4285714285716</v>
      </c>
      <c r="I320" s="321">
        <v>925.71428571428578</v>
      </c>
      <c r="J320" s="321">
        <v>956.57142857142867</v>
      </c>
      <c r="K320" s="321">
        <v>925.71428571428578</v>
      </c>
      <c r="L320" s="321">
        <v>956.57142857142867</v>
      </c>
      <c r="M320" s="321">
        <v>956.57142857142867</v>
      </c>
      <c r="N320" s="321">
        <v>925.71428571428578</v>
      </c>
      <c r="O320" s="321">
        <v>956.57142857142867</v>
      </c>
      <c r="P320" s="321">
        <v>0</v>
      </c>
      <c r="Q320" s="321">
        <v>0</v>
      </c>
      <c r="R320" s="321">
        <v>9987.4285714285725</v>
      </c>
    </row>
    <row r="321" spans="1:18" ht="14.25" customHeight="1">
      <c r="B321" s="321" t="s">
        <v>481</v>
      </c>
      <c r="E321" s="321">
        <v>0</v>
      </c>
      <c r="F321" s="321">
        <v>0</v>
      </c>
      <c r="G321" s="321">
        <v>0</v>
      </c>
      <c r="H321" s="321">
        <v>0</v>
      </c>
      <c r="I321" s="321">
        <v>0</v>
      </c>
      <c r="J321" s="321">
        <v>0</v>
      </c>
      <c r="K321" s="321">
        <v>0</v>
      </c>
      <c r="L321" s="321">
        <v>0</v>
      </c>
      <c r="M321" s="321">
        <v>0</v>
      </c>
      <c r="N321" s="321">
        <v>0</v>
      </c>
      <c r="O321" s="321">
        <v>0</v>
      </c>
      <c r="P321" s="321">
        <v>0</v>
      </c>
      <c r="Q321" s="321">
        <v>0</v>
      </c>
    </row>
    <row r="322" spans="1:18" ht="14.25" customHeight="1">
      <c r="B322" s="321" t="s">
        <v>482</v>
      </c>
      <c r="E322" s="321">
        <v>0</v>
      </c>
      <c r="F322" s="321">
        <v>0</v>
      </c>
      <c r="G322" s="321">
        <v>0</v>
      </c>
      <c r="H322" s="321">
        <v>0</v>
      </c>
      <c r="I322" s="321">
        <v>0</v>
      </c>
      <c r="J322" s="321">
        <v>0</v>
      </c>
      <c r="K322" s="321">
        <v>0</v>
      </c>
      <c r="L322" s="321">
        <v>0</v>
      </c>
      <c r="M322" s="321">
        <v>0</v>
      </c>
      <c r="N322" s="321">
        <v>0</v>
      </c>
      <c r="O322" s="321">
        <v>0</v>
      </c>
      <c r="P322" s="321">
        <v>0</v>
      </c>
      <c r="Q322" s="321">
        <v>0</v>
      </c>
    </row>
    <row r="323" spans="1:18" ht="14.25" customHeight="1"/>
    <row r="324" spans="1:18" ht="14.25" customHeight="1">
      <c r="A324" s="321" t="s">
        <v>678</v>
      </c>
      <c r="C324" s="321" t="s">
        <v>474</v>
      </c>
      <c r="D324" s="321" t="s">
        <v>37</v>
      </c>
      <c r="E324" s="321">
        <v>0</v>
      </c>
      <c r="F324" s="321">
        <v>0</v>
      </c>
      <c r="G324" s="321">
        <v>0</v>
      </c>
      <c r="H324" s="321">
        <v>0</v>
      </c>
      <c r="I324" s="321">
        <v>0</v>
      </c>
      <c r="J324" s="321">
        <v>0</v>
      </c>
      <c r="K324" s="321">
        <v>0</v>
      </c>
      <c r="L324" s="321">
        <v>0</v>
      </c>
      <c r="M324" s="321">
        <v>0</v>
      </c>
      <c r="N324" s="321">
        <v>0</v>
      </c>
      <c r="O324" s="321">
        <v>0</v>
      </c>
      <c r="P324" s="321">
        <v>0</v>
      </c>
      <c r="Q324" s="321">
        <v>0</v>
      </c>
    </row>
    <row r="325" spans="1:18" ht="14.25" customHeight="1">
      <c r="C325" s="321" t="s">
        <v>476</v>
      </c>
      <c r="E325" s="321">
        <v>0</v>
      </c>
      <c r="F325" s="321">
        <v>0</v>
      </c>
      <c r="G325" s="321">
        <v>0</v>
      </c>
      <c r="H325" s="321">
        <v>0</v>
      </c>
      <c r="I325" s="321">
        <v>0</v>
      </c>
      <c r="J325" s="321">
        <v>0</v>
      </c>
      <c r="K325" s="321">
        <v>0</v>
      </c>
      <c r="L325" s="321">
        <v>0</v>
      </c>
      <c r="M325" s="321">
        <v>0</v>
      </c>
      <c r="N325" s="321">
        <v>0</v>
      </c>
      <c r="O325" s="321">
        <v>0</v>
      </c>
      <c r="P325" s="321">
        <v>0</v>
      </c>
      <c r="Q325" s="321">
        <v>0</v>
      </c>
    </row>
    <row r="326" spans="1:18" ht="14.25" customHeight="1">
      <c r="C326" s="321" t="s">
        <v>478</v>
      </c>
      <c r="D326" s="321" t="s">
        <v>479</v>
      </c>
      <c r="E326" s="321">
        <v>0</v>
      </c>
      <c r="F326" s="321">
        <v>0</v>
      </c>
      <c r="G326" s="321">
        <v>0</v>
      </c>
      <c r="H326" s="321">
        <v>0</v>
      </c>
      <c r="I326" s="321">
        <v>0</v>
      </c>
      <c r="J326" s="321">
        <v>0</v>
      </c>
      <c r="K326" s="321">
        <v>0</v>
      </c>
      <c r="L326" s="321">
        <v>0</v>
      </c>
      <c r="M326" s="321">
        <v>0</v>
      </c>
      <c r="N326" s="321">
        <v>0</v>
      </c>
      <c r="O326" s="321">
        <v>0</v>
      </c>
      <c r="P326" s="321">
        <v>0</v>
      </c>
      <c r="Q326" s="321">
        <v>0</v>
      </c>
      <c r="R326" s="321">
        <v>0</v>
      </c>
    </row>
    <row r="327" spans="1:18" ht="14.25" customHeight="1">
      <c r="C327" s="321" t="s">
        <v>480</v>
      </c>
      <c r="D327" s="321" t="s">
        <v>479</v>
      </c>
      <c r="E327" s="321">
        <v>0</v>
      </c>
      <c r="F327" s="321">
        <v>0</v>
      </c>
      <c r="G327" s="321">
        <v>0</v>
      </c>
      <c r="H327" s="321">
        <v>0</v>
      </c>
      <c r="I327" s="321">
        <v>0</v>
      </c>
      <c r="J327" s="321">
        <v>0</v>
      </c>
      <c r="K327" s="321">
        <v>0</v>
      </c>
      <c r="L327" s="321">
        <v>0</v>
      </c>
      <c r="M327" s="321">
        <v>0</v>
      </c>
      <c r="N327" s="321">
        <v>0</v>
      </c>
      <c r="O327" s="321">
        <v>0</v>
      </c>
      <c r="P327" s="321">
        <v>0</v>
      </c>
      <c r="Q327" s="321">
        <v>0</v>
      </c>
      <c r="R327" s="321">
        <v>0</v>
      </c>
    </row>
    <row r="328" spans="1:18" ht="14.25" customHeight="1">
      <c r="B328" s="321" t="s">
        <v>481</v>
      </c>
      <c r="E328" s="321">
        <v>0</v>
      </c>
      <c r="F328" s="321">
        <v>0</v>
      </c>
      <c r="G328" s="321">
        <v>0</v>
      </c>
      <c r="H328" s="321">
        <v>0</v>
      </c>
      <c r="I328" s="321">
        <v>0</v>
      </c>
      <c r="J328" s="321">
        <v>0</v>
      </c>
      <c r="K328" s="321">
        <v>0</v>
      </c>
      <c r="L328" s="321">
        <v>0</v>
      </c>
      <c r="M328" s="321">
        <v>0</v>
      </c>
      <c r="N328" s="321">
        <v>0</v>
      </c>
      <c r="O328" s="321">
        <v>0</v>
      </c>
      <c r="P328" s="321">
        <v>0</v>
      </c>
      <c r="Q328" s="321">
        <v>0</v>
      </c>
    </row>
    <row r="329" spans="1:18" ht="14.25" customHeight="1">
      <c r="B329" s="321" t="s">
        <v>482</v>
      </c>
      <c r="E329" s="321">
        <v>0</v>
      </c>
      <c r="F329" s="321">
        <v>0</v>
      </c>
      <c r="G329" s="321">
        <v>0</v>
      </c>
      <c r="H329" s="321">
        <v>0</v>
      </c>
      <c r="I329" s="321">
        <v>0</v>
      </c>
      <c r="J329" s="321">
        <v>0</v>
      </c>
      <c r="K329" s="321">
        <v>0</v>
      </c>
      <c r="L329" s="321">
        <v>0</v>
      </c>
      <c r="M329" s="321">
        <v>0</v>
      </c>
      <c r="N329" s="321">
        <v>0</v>
      </c>
      <c r="O329" s="321">
        <v>0</v>
      </c>
      <c r="P329" s="321">
        <v>0</v>
      </c>
      <c r="Q329" s="321">
        <v>0</v>
      </c>
    </row>
    <row r="330" spans="1:18" ht="14.25" customHeight="1"/>
    <row r="331" spans="1:18" ht="14.25" customHeight="1">
      <c r="A331" s="321" t="s">
        <v>679</v>
      </c>
      <c r="C331" s="321" t="s">
        <v>474</v>
      </c>
      <c r="D331" s="321" t="s">
        <v>37</v>
      </c>
      <c r="E331" s="321">
        <v>0</v>
      </c>
      <c r="F331" s="321">
        <v>0</v>
      </c>
      <c r="G331" s="321">
        <v>0</v>
      </c>
      <c r="H331" s="321">
        <v>0</v>
      </c>
      <c r="I331" s="321">
        <v>0</v>
      </c>
      <c r="J331" s="321">
        <v>0</v>
      </c>
      <c r="K331" s="321">
        <v>0</v>
      </c>
      <c r="L331" s="321">
        <v>0</v>
      </c>
      <c r="M331" s="321">
        <v>0</v>
      </c>
      <c r="N331" s="321">
        <v>0</v>
      </c>
      <c r="O331" s="321">
        <v>0</v>
      </c>
      <c r="P331" s="321">
        <v>0</v>
      </c>
      <c r="Q331" s="321">
        <v>0</v>
      </c>
    </row>
    <row r="332" spans="1:18" ht="14.25" customHeight="1">
      <c r="C332" s="321" t="s">
        <v>476</v>
      </c>
      <c r="E332" s="321">
        <v>0</v>
      </c>
      <c r="F332" s="321">
        <v>0</v>
      </c>
      <c r="G332" s="321">
        <v>0</v>
      </c>
      <c r="H332" s="321">
        <v>0</v>
      </c>
      <c r="I332" s="321">
        <v>0</v>
      </c>
      <c r="J332" s="321">
        <v>0</v>
      </c>
      <c r="K332" s="321">
        <v>0</v>
      </c>
      <c r="L332" s="321">
        <v>0</v>
      </c>
      <c r="M332" s="321">
        <v>0</v>
      </c>
      <c r="N332" s="321">
        <v>0</v>
      </c>
      <c r="O332" s="321">
        <v>0</v>
      </c>
      <c r="P332" s="321">
        <v>0</v>
      </c>
      <c r="Q332" s="321">
        <v>0</v>
      </c>
    </row>
    <row r="333" spans="1:18" ht="14.25" customHeight="1">
      <c r="C333" s="321" t="s">
        <v>478</v>
      </c>
      <c r="D333" s="321" t="s">
        <v>479</v>
      </c>
      <c r="E333" s="321">
        <v>0</v>
      </c>
      <c r="F333" s="321">
        <v>0</v>
      </c>
      <c r="G333" s="321">
        <v>0</v>
      </c>
      <c r="H333" s="321">
        <v>0</v>
      </c>
      <c r="I333" s="321">
        <v>0</v>
      </c>
      <c r="J333" s="321">
        <v>0</v>
      </c>
      <c r="K333" s="321">
        <v>0</v>
      </c>
      <c r="L333" s="321">
        <v>0</v>
      </c>
      <c r="M333" s="321">
        <v>0</v>
      </c>
      <c r="N333" s="321">
        <v>0</v>
      </c>
      <c r="O333" s="321">
        <v>0</v>
      </c>
      <c r="P333" s="321">
        <v>0</v>
      </c>
      <c r="Q333" s="321">
        <v>0</v>
      </c>
      <c r="R333" s="321">
        <v>0</v>
      </c>
    </row>
    <row r="334" spans="1:18" ht="14.25" customHeight="1">
      <c r="C334" s="321" t="s">
        <v>480</v>
      </c>
      <c r="D334" s="321" t="s">
        <v>479</v>
      </c>
      <c r="E334" s="321">
        <v>0</v>
      </c>
      <c r="F334" s="321">
        <v>0</v>
      </c>
      <c r="G334" s="321">
        <v>0</v>
      </c>
      <c r="H334" s="321">
        <v>0</v>
      </c>
      <c r="I334" s="321">
        <v>0</v>
      </c>
      <c r="J334" s="321">
        <v>0</v>
      </c>
      <c r="K334" s="321">
        <v>0</v>
      </c>
      <c r="L334" s="321">
        <v>0</v>
      </c>
      <c r="M334" s="321">
        <v>0</v>
      </c>
      <c r="N334" s="321">
        <v>0</v>
      </c>
      <c r="O334" s="321">
        <v>0</v>
      </c>
      <c r="P334" s="321">
        <v>0</v>
      </c>
      <c r="Q334" s="321">
        <v>0</v>
      </c>
      <c r="R334" s="321">
        <v>0</v>
      </c>
    </row>
    <row r="335" spans="1:18" ht="14.25" customHeight="1">
      <c r="B335" s="321" t="s">
        <v>481</v>
      </c>
      <c r="E335" s="321">
        <v>0</v>
      </c>
      <c r="F335" s="321">
        <v>0</v>
      </c>
      <c r="G335" s="321">
        <v>0</v>
      </c>
      <c r="H335" s="321">
        <v>0</v>
      </c>
      <c r="I335" s="321">
        <v>0</v>
      </c>
      <c r="J335" s="321">
        <v>0</v>
      </c>
      <c r="K335" s="321">
        <v>0</v>
      </c>
      <c r="L335" s="321">
        <v>0</v>
      </c>
      <c r="M335" s="321">
        <v>0</v>
      </c>
      <c r="N335" s="321">
        <v>0</v>
      </c>
      <c r="O335" s="321">
        <v>0</v>
      </c>
      <c r="P335" s="321">
        <v>0</v>
      </c>
      <c r="Q335" s="321">
        <v>0</v>
      </c>
    </row>
    <row r="336" spans="1:18" ht="14.25" customHeight="1">
      <c r="B336" s="321" t="s">
        <v>482</v>
      </c>
      <c r="E336" s="321">
        <v>0</v>
      </c>
      <c r="F336" s="321">
        <v>0</v>
      </c>
      <c r="G336" s="321">
        <v>0</v>
      </c>
      <c r="H336" s="321">
        <v>0</v>
      </c>
      <c r="I336" s="321">
        <v>0</v>
      </c>
      <c r="J336" s="321">
        <v>0</v>
      </c>
      <c r="K336" s="321">
        <v>0</v>
      </c>
      <c r="L336" s="321">
        <v>0</v>
      </c>
      <c r="M336" s="321">
        <v>0</v>
      </c>
      <c r="N336" s="321">
        <v>0</v>
      </c>
      <c r="O336" s="321">
        <v>0</v>
      </c>
      <c r="P336" s="321">
        <v>0</v>
      </c>
      <c r="Q336" s="321">
        <v>0</v>
      </c>
    </row>
    <row r="337" spans="1:18" ht="14.25" customHeight="1"/>
    <row r="338" spans="1:18" ht="14.25" customHeight="1">
      <c r="A338" s="321" t="s">
        <v>680</v>
      </c>
      <c r="C338" s="321" t="s">
        <v>474</v>
      </c>
      <c r="D338" s="321" t="s">
        <v>37</v>
      </c>
      <c r="E338" s="321">
        <v>0</v>
      </c>
      <c r="F338" s="321">
        <v>0</v>
      </c>
      <c r="G338" s="321">
        <v>0</v>
      </c>
      <c r="H338" s="321">
        <v>0</v>
      </c>
      <c r="I338" s="321">
        <v>0</v>
      </c>
      <c r="J338" s="321">
        <v>0</v>
      </c>
      <c r="K338" s="321">
        <v>0</v>
      </c>
      <c r="L338" s="321">
        <v>0</v>
      </c>
      <c r="M338" s="321">
        <v>0</v>
      </c>
      <c r="N338" s="321">
        <v>0</v>
      </c>
      <c r="O338" s="321">
        <v>0</v>
      </c>
      <c r="P338" s="321">
        <v>0</v>
      </c>
      <c r="Q338" s="321">
        <v>0</v>
      </c>
    </row>
    <row r="339" spans="1:18" ht="14.25" customHeight="1">
      <c r="C339" s="321" t="s">
        <v>476</v>
      </c>
      <c r="E339" s="321">
        <v>0</v>
      </c>
      <c r="F339" s="321">
        <v>0</v>
      </c>
      <c r="G339" s="321">
        <v>0</v>
      </c>
      <c r="H339" s="321">
        <v>0</v>
      </c>
      <c r="I339" s="321">
        <v>0</v>
      </c>
      <c r="J339" s="321">
        <v>0</v>
      </c>
      <c r="K339" s="321">
        <v>0</v>
      </c>
      <c r="L339" s="321">
        <v>0</v>
      </c>
      <c r="M339" s="321">
        <v>0</v>
      </c>
      <c r="N339" s="321">
        <v>0</v>
      </c>
      <c r="O339" s="321">
        <v>0</v>
      </c>
      <c r="P339" s="321">
        <v>0</v>
      </c>
      <c r="Q339" s="321">
        <v>0</v>
      </c>
    </row>
    <row r="340" spans="1:18" ht="14.25" customHeight="1">
      <c r="C340" s="321" t="s">
        <v>478</v>
      </c>
      <c r="D340" s="321" t="s">
        <v>479</v>
      </c>
      <c r="E340" s="321">
        <v>0</v>
      </c>
      <c r="F340" s="321">
        <v>0</v>
      </c>
      <c r="G340" s="321">
        <v>0</v>
      </c>
      <c r="H340" s="321">
        <v>0</v>
      </c>
      <c r="I340" s="321">
        <v>0</v>
      </c>
      <c r="J340" s="321">
        <v>0</v>
      </c>
      <c r="K340" s="321">
        <v>0</v>
      </c>
      <c r="L340" s="321">
        <v>0</v>
      </c>
      <c r="M340" s="321">
        <v>0</v>
      </c>
      <c r="N340" s="321">
        <v>0</v>
      </c>
      <c r="O340" s="321">
        <v>0</v>
      </c>
      <c r="P340" s="321">
        <v>0</v>
      </c>
      <c r="Q340" s="321">
        <v>0</v>
      </c>
      <c r="R340" s="321">
        <v>0</v>
      </c>
    </row>
    <row r="341" spans="1:18" ht="14.25" customHeight="1">
      <c r="C341" s="321" t="s">
        <v>480</v>
      </c>
      <c r="D341" s="321" t="s">
        <v>479</v>
      </c>
      <c r="E341" s="321">
        <v>0</v>
      </c>
      <c r="F341" s="321">
        <v>0</v>
      </c>
      <c r="G341" s="321">
        <v>0</v>
      </c>
      <c r="H341" s="321">
        <v>0</v>
      </c>
      <c r="I341" s="321">
        <v>0</v>
      </c>
      <c r="J341" s="321">
        <v>0</v>
      </c>
      <c r="K341" s="321">
        <v>0</v>
      </c>
      <c r="L341" s="321">
        <v>0</v>
      </c>
      <c r="M341" s="321">
        <v>0</v>
      </c>
      <c r="N341" s="321">
        <v>0</v>
      </c>
      <c r="O341" s="321">
        <v>0</v>
      </c>
      <c r="P341" s="321">
        <v>0</v>
      </c>
      <c r="Q341" s="321">
        <v>0</v>
      </c>
      <c r="R341" s="321">
        <v>0</v>
      </c>
    </row>
    <row r="342" spans="1:18" ht="14.25" customHeight="1">
      <c r="B342" s="321" t="s">
        <v>481</v>
      </c>
      <c r="E342" s="321">
        <v>0</v>
      </c>
      <c r="F342" s="321">
        <v>0</v>
      </c>
      <c r="G342" s="321">
        <v>0</v>
      </c>
      <c r="H342" s="321">
        <v>0</v>
      </c>
      <c r="I342" s="321">
        <v>0</v>
      </c>
      <c r="J342" s="321">
        <v>0</v>
      </c>
      <c r="K342" s="321">
        <v>0</v>
      </c>
      <c r="L342" s="321">
        <v>0</v>
      </c>
      <c r="M342" s="321">
        <v>0</v>
      </c>
      <c r="N342" s="321">
        <v>0</v>
      </c>
      <c r="O342" s="321">
        <v>0</v>
      </c>
      <c r="P342" s="321">
        <v>0</v>
      </c>
      <c r="Q342" s="321">
        <v>0</v>
      </c>
    </row>
    <row r="343" spans="1:18" ht="14.25" customHeight="1">
      <c r="B343" s="321" t="s">
        <v>482</v>
      </c>
      <c r="E343" s="321">
        <v>0</v>
      </c>
      <c r="F343" s="321">
        <v>0</v>
      </c>
      <c r="G343" s="321">
        <v>0</v>
      </c>
      <c r="H343" s="321">
        <v>0</v>
      </c>
      <c r="I343" s="321">
        <v>0</v>
      </c>
      <c r="J343" s="321">
        <v>0</v>
      </c>
      <c r="K343" s="321">
        <v>0</v>
      </c>
      <c r="L343" s="321">
        <v>0</v>
      </c>
      <c r="M343" s="321">
        <v>0</v>
      </c>
      <c r="N343" s="321">
        <v>0</v>
      </c>
      <c r="O343" s="321">
        <v>0</v>
      </c>
      <c r="P343" s="321">
        <v>0</v>
      </c>
      <c r="Q343" s="321">
        <v>0</v>
      </c>
    </row>
    <row r="344" spans="1:18" ht="14.25" customHeight="1"/>
    <row r="345" spans="1:18" ht="14.25" customHeight="1">
      <c r="A345" s="321" t="s">
        <v>681</v>
      </c>
      <c r="C345" s="321" t="s">
        <v>474</v>
      </c>
      <c r="D345" s="321" t="s">
        <v>37</v>
      </c>
      <c r="E345" s="321">
        <v>5.03</v>
      </c>
      <c r="F345" s="321">
        <v>5.03</v>
      </c>
      <c r="G345" s="321">
        <v>5.03</v>
      </c>
      <c r="H345" s="321">
        <v>5.03</v>
      </c>
      <c r="I345" s="321">
        <v>5.03</v>
      </c>
      <c r="J345" s="321">
        <v>5.03</v>
      </c>
      <c r="K345" s="321">
        <v>5.03</v>
      </c>
      <c r="L345" s="321">
        <v>5.03</v>
      </c>
      <c r="M345" s="321">
        <v>5.03</v>
      </c>
      <c r="N345" s="321">
        <v>5.03</v>
      </c>
      <c r="O345" s="321">
        <v>5.03</v>
      </c>
      <c r="P345" s="321">
        <v>5.03</v>
      </c>
      <c r="Q345" s="321">
        <v>5.03</v>
      </c>
    </row>
    <row r="346" spans="1:18" ht="14.25" customHeight="1">
      <c r="A346" s="321">
        <v>0</v>
      </c>
      <c r="B346" s="321" t="s">
        <v>682</v>
      </c>
      <c r="C346" s="321" t="s">
        <v>492</v>
      </c>
      <c r="E346" s="321">
        <v>175</v>
      </c>
      <c r="F346" s="321">
        <v>175</v>
      </c>
      <c r="G346" s="321">
        <v>175</v>
      </c>
      <c r="H346" s="321">
        <v>175</v>
      </c>
      <c r="I346" s="321">
        <v>175</v>
      </c>
      <c r="J346" s="321">
        <v>175</v>
      </c>
      <c r="K346" s="321">
        <v>175</v>
      </c>
      <c r="L346" s="321">
        <v>175</v>
      </c>
      <c r="M346" s="321">
        <v>175</v>
      </c>
      <c r="N346" s="321">
        <v>175</v>
      </c>
      <c r="O346" s="321">
        <v>175</v>
      </c>
      <c r="P346" s="321">
        <v>84</v>
      </c>
      <c r="Q346" s="321">
        <v>84</v>
      </c>
    </row>
    <row r="347" spans="1:18" ht="14.25" customHeight="1">
      <c r="C347" s="321" t="s">
        <v>669</v>
      </c>
      <c r="E347" s="321">
        <v>0</v>
      </c>
      <c r="F347" s="321">
        <v>0</v>
      </c>
      <c r="G347" s="321">
        <v>0</v>
      </c>
      <c r="H347" s="321">
        <v>0</v>
      </c>
      <c r="I347" s="321">
        <v>0</v>
      </c>
      <c r="J347" s="321">
        <v>0</v>
      </c>
      <c r="K347" s="321">
        <v>0</v>
      </c>
      <c r="L347" s="321">
        <v>0</v>
      </c>
      <c r="M347" s="321">
        <v>0</v>
      </c>
      <c r="N347" s="321">
        <v>0</v>
      </c>
      <c r="O347" s="321">
        <v>0</v>
      </c>
      <c r="P347" s="321">
        <v>0</v>
      </c>
      <c r="Q347" s="321">
        <v>0</v>
      </c>
    </row>
    <row r="348" spans="1:18" ht="14.25" customHeight="1">
      <c r="C348" s="321" t="s">
        <v>478</v>
      </c>
      <c r="D348" s="321" t="s">
        <v>479</v>
      </c>
      <c r="E348" s="321">
        <v>775</v>
      </c>
      <c r="F348" s="321">
        <v>775</v>
      </c>
      <c r="G348" s="321">
        <v>700</v>
      </c>
      <c r="H348" s="321">
        <v>775</v>
      </c>
      <c r="I348" s="321">
        <v>750</v>
      </c>
      <c r="J348" s="321">
        <v>775</v>
      </c>
      <c r="K348" s="321">
        <v>750</v>
      </c>
      <c r="L348" s="321">
        <v>775</v>
      </c>
      <c r="M348" s="321">
        <v>775</v>
      </c>
      <c r="N348" s="321">
        <v>750</v>
      </c>
      <c r="O348" s="321">
        <v>775</v>
      </c>
      <c r="P348" s="321">
        <v>360</v>
      </c>
      <c r="Q348" s="321">
        <v>372</v>
      </c>
      <c r="R348" s="321">
        <v>8332</v>
      </c>
    </row>
    <row r="349" spans="1:18" ht="14.25" customHeight="1">
      <c r="C349" s="321" t="s">
        <v>480</v>
      </c>
      <c r="D349" s="321" t="s">
        <v>479</v>
      </c>
      <c r="E349" s="321">
        <v>3898.25</v>
      </c>
      <c r="F349" s="321">
        <v>3898.25</v>
      </c>
      <c r="G349" s="321">
        <v>3521</v>
      </c>
      <c r="H349" s="321">
        <v>3898.25</v>
      </c>
      <c r="I349" s="321">
        <v>3772.5</v>
      </c>
      <c r="J349" s="321">
        <v>3898.25</v>
      </c>
      <c r="K349" s="321">
        <v>3772.5</v>
      </c>
      <c r="L349" s="321">
        <v>3898.25</v>
      </c>
      <c r="M349" s="321">
        <v>3898.25</v>
      </c>
      <c r="N349" s="321">
        <v>3772.5</v>
      </c>
      <c r="O349" s="321">
        <v>3898.25</v>
      </c>
      <c r="P349" s="321">
        <v>1810.8000000000002</v>
      </c>
      <c r="Q349" s="321">
        <v>1871.16</v>
      </c>
      <c r="R349" s="321">
        <v>41909.960000000006</v>
      </c>
    </row>
    <row r="350" spans="1:18" ht="14.25" customHeight="1">
      <c r="B350" s="321" t="s">
        <v>505</v>
      </c>
      <c r="E350" s="321">
        <v>0</v>
      </c>
      <c r="F350" s="321">
        <v>0</v>
      </c>
      <c r="G350" s="321">
        <v>0</v>
      </c>
      <c r="H350" s="321">
        <v>0</v>
      </c>
      <c r="I350" s="321">
        <v>0</v>
      </c>
      <c r="J350" s="321">
        <v>0</v>
      </c>
      <c r="K350" s="321">
        <v>0</v>
      </c>
      <c r="L350" s="321">
        <v>0</v>
      </c>
      <c r="M350" s="321">
        <v>0</v>
      </c>
      <c r="N350" s="321">
        <v>0</v>
      </c>
      <c r="O350" s="321">
        <v>0</v>
      </c>
      <c r="P350" s="321">
        <v>0</v>
      </c>
      <c r="Q350" s="321">
        <v>0</v>
      </c>
    </row>
    <row r="351" spans="1:18" ht="14.25" customHeight="1">
      <c r="B351" s="321" t="s">
        <v>481</v>
      </c>
      <c r="E351" s="321">
        <v>5.5E-2</v>
      </c>
      <c r="F351" s="321">
        <v>5.5E-2</v>
      </c>
      <c r="G351" s="321">
        <v>5.5E-2</v>
      </c>
      <c r="H351" s="321">
        <v>5.5E-2</v>
      </c>
      <c r="I351" s="321">
        <v>5.5E-2</v>
      </c>
      <c r="J351" s="321">
        <v>5.5E-2</v>
      </c>
      <c r="K351" s="321">
        <v>5.5E-2</v>
      </c>
      <c r="L351" s="321">
        <v>5.5E-2</v>
      </c>
      <c r="M351" s="321">
        <v>5.5E-2</v>
      </c>
      <c r="N351" s="321">
        <v>5.5E-2</v>
      </c>
      <c r="O351" s="321">
        <v>5.5E-2</v>
      </c>
      <c r="P351" s="321">
        <v>5.5E-2</v>
      </c>
      <c r="Q351" s="321">
        <v>5.5E-2</v>
      </c>
    </row>
    <row r="352" spans="1:18" ht="14.25" customHeight="1">
      <c r="B352" s="321" t="s">
        <v>482</v>
      </c>
      <c r="E352" s="321">
        <v>343.13125000000002</v>
      </c>
      <c r="F352" s="321">
        <v>343.13125000000002</v>
      </c>
      <c r="G352" s="321">
        <v>309.92500000000001</v>
      </c>
      <c r="H352" s="321">
        <v>343.13125000000002</v>
      </c>
      <c r="I352" s="321">
        <v>332.06250000000006</v>
      </c>
      <c r="J352" s="321">
        <v>343.13125000000002</v>
      </c>
      <c r="K352" s="321">
        <v>332.06250000000006</v>
      </c>
      <c r="L352" s="321">
        <v>343.13125000000002</v>
      </c>
      <c r="M352" s="321">
        <v>343.13125000000002</v>
      </c>
      <c r="N352" s="321">
        <v>332.06250000000006</v>
      </c>
      <c r="O352" s="321">
        <v>343.13125000000002</v>
      </c>
      <c r="P352" s="321">
        <v>159.39000000000001</v>
      </c>
      <c r="Q352" s="321">
        <v>164.70300000000003</v>
      </c>
    </row>
    <row r="353" spans="1:18" ht="14.25" customHeight="1"/>
    <row r="354" spans="1:18" ht="14.25" customHeight="1">
      <c r="A354" s="321" t="s">
        <v>683</v>
      </c>
      <c r="C354" s="321" t="s">
        <v>474</v>
      </c>
      <c r="D354" s="321" t="s">
        <v>37</v>
      </c>
      <c r="E354" s="321">
        <v>5.03</v>
      </c>
      <c r="F354" s="321">
        <v>5.03</v>
      </c>
      <c r="G354" s="321">
        <v>5.03</v>
      </c>
      <c r="H354" s="321">
        <v>5.03</v>
      </c>
      <c r="I354" s="321">
        <v>5.03</v>
      </c>
      <c r="J354" s="321">
        <v>5.03</v>
      </c>
      <c r="K354" s="321">
        <v>5.03</v>
      </c>
      <c r="L354" s="321">
        <v>5.03</v>
      </c>
      <c r="M354" s="321">
        <v>5.03</v>
      </c>
      <c r="N354" s="321">
        <v>5.03</v>
      </c>
      <c r="O354" s="321">
        <v>5.03</v>
      </c>
      <c r="P354" s="321">
        <v>5.03</v>
      </c>
      <c r="Q354" s="321">
        <v>5.03</v>
      </c>
    </row>
    <row r="355" spans="1:18" ht="14.25" customHeight="1">
      <c r="A355" s="321">
        <v>0</v>
      </c>
      <c r="B355" s="321" t="s">
        <v>682</v>
      </c>
      <c r="C355" s="321" t="s">
        <v>492</v>
      </c>
      <c r="E355" s="321">
        <v>98</v>
      </c>
      <c r="F355" s="321">
        <v>98</v>
      </c>
      <c r="G355" s="321">
        <v>112</v>
      </c>
      <c r="H355" s="321">
        <v>112</v>
      </c>
      <c r="I355" s="321">
        <v>98</v>
      </c>
      <c r="J355" s="321">
        <v>98</v>
      </c>
      <c r="K355" s="321">
        <v>98</v>
      </c>
      <c r="L355" s="321">
        <v>98</v>
      </c>
      <c r="M355" s="321">
        <v>98</v>
      </c>
      <c r="N355" s="321">
        <v>98</v>
      </c>
      <c r="O355" s="321">
        <v>98</v>
      </c>
      <c r="P355" s="321">
        <v>74</v>
      </c>
      <c r="Q355" s="321">
        <v>74</v>
      </c>
    </row>
    <row r="356" spans="1:18" ht="14.25" customHeight="1">
      <c r="C356" s="321" t="s">
        <v>669</v>
      </c>
      <c r="E356" s="321">
        <v>0</v>
      </c>
      <c r="F356" s="321">
        <v>0</v>
      </c>
      <c r="G356" s="321">
        <v>0</v>
      </c>
      <c r="H356" s="321">
        <v>0</v>
      </c>
      <c r="I356" s="321">
        <v>0</v>
      </c>
      <c r="J356" s="321">
        <v>0</v>
      </c>
      <c r="K356" s="321">
        <v>0</v>
      </c>
      <c r="L356" s="321">
        <v>0</v>
      </c>
      <c r="M356" s="321">
        <v>0</v>
      </c>
      <c r="N356" s="321">
        <v>0</v>
      </c>
      <c r="O356" s="321">
        <v>0</v>
      </c>
      <c r="P356" s="321">
        <v>0</v>
      </c>
      <c r="Q356" s="321">
        <v>0</v>
      </c>
    </row>
    <row r="357" spans="1:18" ht="14.25" customHeight="1">
      <c r="C357" s="321" t="s">
        <v>478</v>
      </c>
      <c r="D357" s="321" t="s">
        <v>479</v>
      </c>
      <c r="E357" s="321">
        <v>434</v>
      </c>
      <c r="F357" s="321">
        <v>434</v>
      </c>
      <c r="G357" s="321">
        <v>448</v>
      </c>
      <c r="H357" s="321">
        <v>496</v>
      </c>
      <c r="I357" s="321">
        <v>420</v>
      </c>
      <c r="J357" s="321">
        <v>434</v>
      </c>
      <c r="K357" s="321">
        <v>420</v>
      </c>
      <c r="L357" s="321">
        <v>434</v>
      </c>
      <c r="M357" s="321">
        <v>434</v>
      </c>
      <c r="N357" s="321">
        <v>420</v>
      </c>
      <c r="O357" s="321">
        <v>434</v>
      </c>
      <c r="P357" s="321">
        <v>317.14285714285711</v>
      </c>
      <c r="Q357" s="321">
        <v>327.71428571428572</v>
      </c>
      <c r="R357" s="321">
        <v>5018.8571428571422</v>
      </c>
    </row>
    <row r="358" spans="1:18" ht="14.25" customHeight="1">
      <c r="C358" s="321" t="s">
        <v>480</v>
      </c>
      <c r="D358" s="321" t="s">
        <v>479</v>
      </c>
      <c r="E358" s="321">
        <v>2183.02</v>
      </c>
      <c r="F358" s="321">
        <v>2183.02</v>
      </c>
      <c r="G358" s="321">
        <v>2253.44</v>
      </c>
      <c r="H358" s="321">
        <v>2494.88</v>
      </c>
      <c r="I358" s="321">
        <v>2112.6</v>
      </c>
      <c r="J358" s="321">
        <v>2183.02</v>
      </c>
      <c r="K358" s="321">
        <v>2112.6</v>
      </c>
      <c r="L358" s="321">
        <v>2183.02</v>
      </c>
      <c r="M358" s="321">
        <v>2183.02</v>
      </c>
      <c r="N358" s="321">
        <v>2112.6</v>
      </c>
      <c r="O358" s="321">
        <v>2183.02</v>
      </c>
      <c r="P358" s="321">
        <v>1595.2285714285713</v>
      </c>
      <c r="Q358" s="321">
        <v>1648.4028571428573</v>
      </c>
      <c r="R358" s="321">
        <v>25244.85142857143</v>
      </c>
    </row>
    <row r="359" spans="1:18" ht="14.25" customHeight="1">
      <c r="B359" s="321" t="s">
        <v>505</v>
      </c>
      <c r="E359" s="321">
        <v>0</v>
      </c>
      <c r="F359" s="321">
        <v>0</v>
      </c>
      <c r="G359" s="321">
        <v>0</v>
      </c>
      <c r="H359" s="321">
        <v>0</v>
      </c>
      <c r="I359" s="321">
        <v>0</v>
      </c>
      <c r="J359" s="321">
        <v>0</v>
      </c>
      <c r="K359" s="321">
        <v>0</v>
      </c>
      <c r="L359" s="321">
        <v>0</v>
      </c>
      <c r="M359" s="321">
        <v>0</v>
      </c>
      <c r="N359" s="321">
        <v>0</v>
      </c>
      <c r="O359" s="321">
        <v>0</v>
      </c>
      <c r="P359" s="321">
        <v>0</v>
      </c>
      <c r="Q359" s="321">
        <v>0</v>
      </c>
    </row>
    <row r="360" spans="1:18" ht="14.25" customHeight="1">
      <c r="B360" s="321" t="s">
        <v>481</v>
      </c>
      <c r="E360" s="321">
        <v>0</v>
      </c>
      <c r="F360" s="321">
        <v>0</v>
      </c>
      <c r="G360" s="321">
        <v>0</v>
      </c>
      <c r="H360" s="321">
        <v>0</v>
      </c>
      <c r="I360" s="321">
        <v>0</v>
      </c>
      <c r="J360" s="321">
        <v>0</v>
      </c>
      <c r="K360" s="321">
        <v>0</v>
      </c>
      <c r="L360" s="321">
        <v>0</v>
      </c>
      <c r="M360" s="321">
        <v>0</v>
      </c>
      <c r="N360" s="321">
        <v>0</v>
      </c>
      <c r="O360" s="321">
        <v>0</v>
      </c>
      <c r="P360" s="321">
        <v>0</v>
      </c>
      <c r="Q360" s="321">
        <v>0</v>
      </c>
    </row>
    <row r="361" spans="1:18" ht="14.25" customHeight="1">
      <c r="B361" s="321" t="s">
        <v>482</v>
      </c>
      <c r="E361" s="321">
        <v>0</v>
      </c>
      <c r="F361" s="321">
        <v>0</v>
      </c>
      <c r="G361" s="321">
        <v>0</v>
      </c>
      <c r="H361" s="321">
        <v>0</v>
      </c>
      <c r="I361" s="321">
        <v>0</v>
      </c>
      <c r="J361" s="321">
        <v>0</v>
      </c>
      <c r="K361" s="321">
        <v>0</v>
      </c>
      <c r="L361" s="321">
        <v>0</v>
      </c>
      <c r="M361" s="321">
        <v>0</v>
      </c>
      <c r="N361" s="321">
        <v>0</v>
      </c>
      <c r="O361" s="321">
        <v>0</v>
      </c>
      <c r="P361" s="321">
        <v>0</v>
      </c>
      <c r="Q361" s="321">
        <v>0</v>
      </c>
    </row>
    <row r="362" spans="1:18" ht="14.25" customHeight="1"/>
    <row r="363" spans="1:18" ht="14.25" customHeight="1">
      <c r="A363" s="321" t="s">
        <v>684</v>
      </c>
      <c r="C363" s="321" t="s">
        <v>474</v>
      </c>
      <c r="D363" s="321" t="s">
        <v>37</v>
      </c>
      <c r="E363" s="321">
        <v>8.0500000000000007</v>
      </c>
      <c r="F363" s="321">
        <v>8.0500000000000007</v>
      </c>
      <c r="G363" s="321">
        <v>8.0500000000000007</v>
      </c>
      <c r="H363" s="321">
        <v>8.0500000000000007</v>
      </c>
      <c r="I363" s="321">
        <v>8.0500000000000007</v>
      </c>
      <c r="J363" s="321">
        <v>8.0500000000000007</v>
      </c>
      <c r="K363" s="321">
        <v>8.0500000000000007</v>
      </c>
      <c r="L363" s="321">
        <v>8.0500000000000007</v>
      </c>
      <c r="M363" s="321">
        <v>8.0500000000000007</v>
      </c>
      <c r="N363" s="321">
        <v>8.0500000000000007</v>
      </c>
      <c r="O363" s="321">
        <v>8.0500000000000007</v>
      </c>
      <c r="P363" s="321">
        <v>8.0500000000000007</v>
      </c>
      <c r="Q363" s="321">
        <v>8.0500000000000007</v>
      </c>
    </row>
    <row r="364" spans="1:18" ht="14.25" customHeight="1">
      <c r="A364" s="321">
        <v>0</v>
      </c>
      <c r="B364" s="321" t="s">
        <v>682</v>
      </c>
      <c r="C364" s="321" t="s">
        <v>492</v>
      </c>
      <c r="E364" s="321">
        <v>35</v>
      </c>
      <c r="F364" s="321">
        <v>35</v>
      </c>
      <c r="G364" s="321">
        <v>50</v>
      </c>
      <c r="H364" s="321">
        <v>50</v>
      </c>
      <c r="I364" s="321">
        <v>35</v>
      </c>
      <c r="J364" s="321">
        <v>35</v>
      </c>
      <c r="K364" s="321">
        <v>35</v>
      </c>
      <c r="L364" s="321">
        <v>35</v>
      </c>
      <c r="M364" s="321">
        <v>35</v>
      </c>
      <c r="N364" s="321">
        <v>35</v>
      </c>
      <c r="O364" s="321">
        <v>35</v>
      </c>
      <c r="P364" s="321">
        <v>20</v>
      </c>
      <c r="Q364" s="321">
        <v>20</v>
      </c>
    </row>
    <row r="365" spans="1:18" ht="14.25" customHeight="1">
      <c r="C365" s="321" t="s">
        <v>669</v>
      </c>
      <c r="E365" s="321">
        <v>0</v>
      </c>
      <c r="F365" s="321">
        <v>0</v>
      </c>
      <c r="G365" s="321">
        <v>0</v>
      </c>
      <c r="H365" s="321">
        <v>0</v>
      </c>
      <c r="I365" s="321">
        <v>0</v>
      </c>
      <c r="J365" s="321">
        <v>0</v>
      </c>
      <c r="K365" s="321">
        <v>0</v>
      </c>
      <c r="L365" s="321">
        <v>0</v>
      </c>
      <c r="M365" s="321">
        <v>0</v>
      </c>
      <c r="N365" s="321">
        <v>0</v>
      </c>
      <c r="O365" s="321">
        <v>0</v>
      </c>
      <c r="P365" s="321">
        <v>0</v>
      </c>
      <c r="Q365" s="321">
        <v>0</v>
      </c>
    </row>
    <row r="366" spans="1:18" ht="14.25" customHeight="1">
      <c r="C366" s="321" t="s">
        <v>478</v>
      </c>
      <c r="D366" s="321" t="s">
        <v>479</v>
      </c>
      <c r="E366" s="321">
        <v>155</v>
      </c>
      <c r="F366" s="321">
        <v>155</v>
      </c>
      <c r="G366" s="321">
        <v>200</v>
      </c>
      <c r="H366" s="321">
        <v>221.42857142857144</v>
      </c>
      <c r="I366" s="321">
        <v>150</v>
      </c>
      <c r="J366" s="321">
        <v>155</v>
      </c>
      <c r="K366" s="321">
        <v>150</v>
      </c>
      <c r="L366" s="321">
        <v>155</v>
      </c>
      <c r="M366" s="321">
        <v>155</v>
      </c>
      <c r="N366" s="321">
        <v>150</v>
      </c>
      <c r="O366" s="321">
        <v>155</v>
      </c>
      <c r="P366" s="321">
        <v>85.714285714285722</v>
      </c>
      <c r="Q366" s="321">
        <v>88.571428571428569</v>
      </c>
      <c r="R366" s="321">
        <v>1820.714285714286</v>
      </c>
    </row>
    <row r="367" spans="1:18" ht="14.25" customHeight="1">
      <c r="C367" s="321" t="s">
        <v>480</v>
      </c>
      <c r="D367" s="321" t="s">
        <v>479</v>
      </c>
      <c r="E367" s="321">
        <v>1247.75</v>
      </c>
      <c r="F367" s="321">
        <v>1247.75</v>
      </c>
      <c r="G367" s="321">
        <v>1610.0000000000002</v>
      </c>
      <c r="H367" s="321">
        <v>1782.5000000000002</v>
      </c>
      <c r="I367" s="321">
        <v>1207.5</v>
      </c>
      <c r="J367" s="321">
        <v>1247.75</v>
      </c>
      <c r="K367" s="321">
        <v>1207.5</v>
      </c>
      <c r="L367" s="321">
        <v>1247.75</v>
      </c>
      <c r="M367" s="321">
        <v>1247.75</v>
      </c>
      <c r="N367" s="321">
        <v>1207.5</v>
      </c>
      <c r="O367" s="321">
        <v>1247.75</v>
      </c>
      <c r="P367" s="321">
        <v>690.00000000000011</v>
      </c>
      <c r="Q367" s="321">
        <v>713</v>
      </c>
      <c r="R367" s="321">
        <v>14656.75</v>
      </c>
    </row>
    <row r="368" spans="1:18" ht="14.25" customHeight="1">
      <c r="B368" s="321" t="s">
        <v>481</v>
      </c>
      <c r="E368" s="321">
        <v>0</v>
      </c>
      <c r="F368" s="321">
        <v>0</v>
      </c>
      <c r="G368" s="321">
        <v>0</v>
      </c>
      <c r="H368" s="321">
        <v>0</v>
      </c>
      <c r="I368" s="321">
        <v>0</v>
      </c>
      <c r="J368" s="321">
        <v>0</v>
      </c>
      <c r="K368" s="321">
        <v>0</v>
      </c>
      <c r="L368" s="321">
        <v>0</v>
      </c>
      <c r="M368" s="321">
        <v>0</v>
      </c>
      <c r="N368" s="321">
        <v>0</v>
      </c>
      <c r="O368" s="321">
        <v>0</v>
      </c>
      <c r="P368" s="321">
        <v>0</v>
      </c>
      <c r="Q368" s="321">
        <v>0</v>
      </c>
    </row>
    <row r="369" spans="1:18" ht="14.25" customHeight="1">
      <c r="B369" s="321" t="s">
        <v>482</v>
      </c>
      <c r="E369" s="321">
        <v>0</v>
      </c>
      <c r="F369" s="321">
        <v>0</v>
      </c>
      <c r="G369" s="321">
        <v>0</v>
      </c>
      <c r="H369" s="321">
        <v>0</v>
      </c>
      <c r="I369" s="321">
        <v>0</v>
      </c>
      <c r="J369" s="321">
        <v>0</v>
      </c>
      <c r="K369" s="321">
        <v>0</v>
      </c>
      <c r="L369" s="321">
        <v>0</v>
      </c>
      <c r="M369" s="321">
        <v>0</v>
      </c>
      <c r="N369" s="321">
        <v>0</v>
      </c>
      <c r="O369" s="321">
        <v>0</v>
      </c>
      <c r="P369" s="321">
        <v>0</v>
      </c>
      <c r="Q369" s="321">
        <v>0</v>
      </c>
    </row>
    <row r="370" spans="1:18" ht="14.25" customHeight="1"/>
    <row r="371" spans="1:18" ht="14.25" customHeight="1">
      <c r="A371" s="321" t="s">
        <v>685</v>
      </c>
      <c r="C371" s="321" t="s">
        <v>474</v>
      </c>
      <c r="D371" s="321" t="s">
        <v>37</v>
      </c>
      <c r="E371" s="321">
        <v>0</v>
      </c>
      <c r="F371" s="321">
        <v>0</v>
      </c>
      <c r="G371" s="321">
        <v>0</v>
      </c>
      <c r="H371" s="321">
        <v>0</v>
      </c>
      <c r="I371" s="321">
        <v>0</v>
      </c>
      <c r="J371" s="321">
        <v>0</v>
      </c>
      <c r="K371" s="321">
        <v>0</v>
      </c>
      <c r="L371" s="321">
        <v>0</v>
      </c>
      <c r="M371" s="321">
        <v>0</v>
      </c>
      <c r="N371" s="321">
        <v>0</v>
      </c>
      <c r="O371" s="321">
        <v>0</v>
      </c>
      <c r="P371" s="321">
        <v>0</v>
      </c>
      <c r="Q371" s="321">
        <v>0</v>
      </c>
    </row>
    <row r="372" spans="1:18" ht="14.25" customHeight="1">
      <c r="A372" s="321">
        <v>0</v>
      </c>
      <c r="B372" s="321" t="s">
        <v>682</v>
      </c>
      <c r="C372" s="321" t="s">
        <v>492</v>
      </c>
      <c r="E372" s="321">
        <v>0</v>
      </c>
      <c r="F372" s="321">
        <v>0</v>
      </c>
      <c r="G372" s="321">
        <v>0</v>
      </c>
      <c r="H372" s="321">
        <v>0</v>
      </c>
      <c r="I372" s="321">
        <v>0</v>
      </c>
      <c r="J372" s="321">
        <v>0</v>
      </c>
      <c r="K372" s="321">
        <v>0</v>
      </c>
      <c r="L372" s="321">
        <v>0</v>
      </c>
      <c r="M372" s="321">
        <v>0</v>
      </c>
      <c r="N372" s="321">
        <v>0</v>
      </c>
      <c r="O372" s="321">
        <v>0</v>
      </c>
      <c r="P372" s="321">
        <v>0</v>
      </c>
      <c r="Q372" s="321">
        <v>0</v>
      </c>
    </row>
    <row r="373" spans="1:18" ht="14.25" customHeight="1">
      <c r="C373" s="321" t="s">
        <v>669</v>
      </c>
      <c r="E373" s="321">
        <v>0</v>
      </c>
      <c r="F373" s="321">
        <v>0</v>
      </c>
      <c r="G373" s="321">
        <v>0</v>
      </c>
      <c r="H373" s="321">
        <v>0</v>
      </c>
      <c r="I373" s="321">
        <v>0</v>
      </c>
      <c r="J373" s="321">
        <v>0</v>
      </c>
      <c r="K373" s="321">
        <v>0</v>
      </c>
      <c r="L373" s="321">
        <v>0</v>
      </c>
      <c r="M373" s="321">
        <v>0</v>
      </c>
      <c r="N373" s="321">
        <v>0</v>
      </c>
      <c r="O373" s="321">
        <v>0</v>
      </c>
      <c r="P373" s="321">
        <v>0</v>
      </c>
      <c r="Q373" s="321">
        <v>0</v>
      </c>
    </row>
    <row r="374" spans="1:18" ht="14.25" customHeight="1">
      <c r="C374" s="321" t="s">
        <v>478</v>
      </c>
      <c r="D374" s="321" t="s">
        <v>479</v>
      </c>
      <c r="E374" s="321">
        <v>0</v>
      </c>
      <c r="F374" s="321">
        <v>0</v>
      </c>
      <c r="G374" s="321">
        <v>0</v>
      </c>
      <c r="H374" s="321">
        <v>0</v>
      </c>
      <c r="I374" s="321">
        <v>0</v>
      </c>
      <c r="J374" s="321">
        <v>0</v>
      </c>
      <c r="K374" s="321">
        <v>0</v>
      </c>
      <c r="L374" s="321">
        <v>0</v>
      </c>
      <c r="M374" s="321">
        <v>0</v>
      </c>
      <c r="N374" s="321">
        <v>0</v>
      </c>
      <c r="O374" s="321">
        <v>0</v>
      </c>
      <c r="P374" s="321">
        <v>0</v>
      </c>
      <c r="Q374" s="321">
        <v>0</v>
      </c>
      <c r="R374" s="321">
        <v>0</v>
      </c>
    </row>
    <row r="375" spans="1:18" ht="14.25" customHeight="1">
      <c r="C375" s="321" t="s">
        <v>480</v>
      </c>
      <c r="D375" s="321" t="s">
        <v>479</v>
      </c>
      <c r="E375" s="321">
        <v>0</v>
      </c>
      <c r="F375" s="321">
        <v>0</v>
      </c>
      <c r="G375" s="321">
        <v>0</v>
      </c>
      <c r="H375" s="321">
        <v>0</v>
      </c>
      <c r="I375" s="321">
        <v>0</v>
      </c>
      <c r="J375" s="321">
        <v>0</v>
      </c>
      <c r="K375" s="321">
        <v>0</v>
      </c>
      <c r="L375" s="321">
        <v>0</v>
      </c>
      <c r="M375" s="321">
        <v>0</v>
      </c>
      <c r="N375" s="321">
        <v>0</v>
      </c>
      <c r="O375" s="321">
        <v>0</v>
      </c>
      <c r="P375" s="321">
        <v>0</v>
      </c>
      <c r="Q375" s="321">
        <v>0</v>
      </c>
      <c r="R375" s="321">
        <v>0</v>
      </c>
    </row>
    <row r="376" spans="1:18" ht="14.25" customHeight="1">
      <c r="B376" s="321" t="s">
        <v>481</v>
      </c>
      <c r="E376" s="321">
        <v>0</v>
      </c>
      <c r="F376" s="321">
        <v>0</v>
      </c>
      <c r="G376" s="321">
        <v>0</v>
      </c>
      <c r="H376" s="321">
        <v>0</v>
      </c>
      <c r="I376" s="321">
        <v>0</v>
      </c>
      <c r="J376" s="321">
        <v>0</v>
      </c>
      <c r="K376" s="321">
        <v>0</v>
      </c>
      <c r="L376" s="321">
        <v>0</v>
      </c>
      <c r="M376" s="321">
        <v>0</v>
      </c>
      <c r="N376" s="321">
        <v>0</v>
      </c>
      <c r="O376" s="321">
        <v>0</v>
      </c>
      <c r="P376" s="321">
        <v>0</v>
      </c>
      <c r="Q376" s="321">
        <v>0</v>
      </c>
    </row>
    <row r="377" spans="1:18" ht="14.25" customHeight="1">
      <c r="B377" s="321" t="s">
        <v>482</v>
      </c>
      <c r="E377" s="321">
        <v>0</v>
      </c>
      <c r="F377" s="321">
        <v>0</v>
      </c>
      <c r="G377" s="321">
        <v>0</v>
      </c>
      <c r="H377" s="321">
        <v>0</v>
      </c>
      <c r="I377" s="321">
        <v>0</v>
      </c>
      <c r="J377" s="321">
        <v>0</v>
      </c>
      <c r="K377" s="321">
        <v>0</v>
      </c>
      <c r="L377" s="321">
        <v>0</v>
      </c>
      <c r="M377" s="321">
        <v>0</v>
      </c>
      <c r="N377" s="321">
        <v>0</v>
      </c>
      <c r="O377" s="321">
        <v>0</v>
      </c>
      <c r="P377" s="321">
        <v>0</v>
      </c>
      <c r="Q377" s="321">
        <v>0</v>
      </c>
    </row>
    <row r="378" spans="1:18" ht="14.25" customHeight="1"/>
    <row r="379" spans="1:18" ht="14.25" customHeight="1">
      <c r="A379" s="321" t="s">
        <v>486</v>
      </c>
      <c r="D379" s="321" t="s">
        <v>479</v>
      </c>
      <c r="E379" s="321">
        <v>7.7453603603603609</v>
      </c>
      <c r="F379" s="321">
        <v>7.7453603603603609</v>
      </c>
      <c r="G379" s="321">
        <v>7.6966943866943867</v>
      </c>
      <c r="H379" s="321">
        <v>7.6966943866943849</v>
      </c>
      <c r="I379" s="321">
        <v>7.7453603603603609</v>
      </c>
      <c r="J379" s="321">
        <v>7.7453603603603609</v>
      </c>
      <c r="K379" s="321">
        <v>7.7453603603603609</v>
      </c>
      <c r="L379" s="321">
        <v>7.7453603603603609</v>
      </c>
      <c r="M379" s="321">
        <v>7.7453603603603609</v>
      </c>
      <c r="N379" s="321">
        <v>7.7453603603603609</v>
      </c>
      <c r="O379" s="321">
        <v>7.7453603603603609</v>
      </c>
      <c r="P379" s="321">
        <v>8.0455038759689916</v>
      </c>
      <c r="Q379" s="321">
        <v>8.0455038759689934</v>
      </c>
      <c r="R379" s="321">
        <v>7.7672219206393862</v>
      </c>
    </row>
    <row r="380" spans="1:18" ht="14.25" customHeight="1">
      <c r="A380" s="321" t="s">
        <v>487</v>
      </c>
      <c r="D380" s="321" t="s">
        <v>479</v>
      </c>
      <c r="E380" s="321">
        <v>1966.2857142857142</v>
      </c>
      <c r="F380" s="321">
        <v>1966.2857142857142</v>
      </c>
      <c r="G380" s="321">
        <v>1924</v>
      </c>
      <c r="H380" s="321">
        <v>2130.1428571428573</v>
      </c>
      <c r="I380" s="321">
        <v>1902.8571428571429</v>
      </c>
      <c r="J380" s="321">
        <v>1966.2857142857142</v>
      </c>
      <c r="K380" s="321">
        <v>1902.8571428571429</v>
      </c>
      <c r="L380" s="321">
        <v>1966.2857142857142</v>
      </c>
      <c r="M380" s="321">
        <v>1966.2857142857142</v>
      </c>
      <c r="N380" s="321">
        <v>1902.8571428571429</v>
      </c>
      <c r="O380" s="321">
        <v>1966.2857142857142</v>
      </c>
      <c r="P380" s="321">
        <v>1105.7142857142858</v>
      </c>
      <c r="Q380" s="321">
        <v>1142.5714285714284</v>
      </c>
      <c r="R380" s="321">
        <v>21842.428571428569</v>
      </c>
    </row>
    <row r="381" spans="1:18" ht="14.25" customHeight="1">
      <c r="A381" s="321" t="s">
        <v>686</v>
      </c>
      <c r="C381" s="321" t="s">
        <v>480</v>
      </c>
      <c r="D381" s="321" t="s">
        <v>479</v>
      </c>
      <c r="E381" s="321">
        <v>15229.59142857143</v>
      </c>
      <c r="F381" s="321">
        <v>15229.59142857143</v>
      </c>
      <c r="G381" s="321">
        <v>14808.44</v>
      </c>
      <c r="H381" s="321">
        <v>16395.05857142857</v>
      </c>
      <c r="I381" s="321">
        <v>14738.314285714287</v>
      </c>
      <c r="J381" s="321">
        <v>15229.59142857143</v>
      </c>
      <c r="K381" s="321">
        <v>14738.314285714287</v>
      </c>
      <c r="L381" s="321">
        <v>15229.59142857143</v>
      </c>
      <c r="M381" s="321">
        <v>15229.59142857143</v>
      </c>
      <c r="N381" s="321">
        <v>14738.314285714287</v>
      </c>
      <c r="O381" s="321">
        <v>15229.59142857143</v>
      </c>
      <c r="P381" s="321">
        <v>8896.028571428571</v>
      </c>
      <c r="Q381" s="321">
        <v>9192.562857142857</v>
      </c>
      <c r="R381" s="321">
        <v>169654.99000000002</v>
      </c>
    </row>
    <row r="382" spans="1:18" ht="14.25" customHeight="1"/>
    <row r="383" spans="1:18" ht="14.25" customHeight="1">
      <c r="A383" s="321" t="s">
        <v>568</v>
      </c>
    </row>
    <row r="384" spans="1:18" ht="14.25" customHeight="1">
      <c r="A384" s="321" t="s">
        <v>675</v>
      </c>
      <c r="C384" s="321" t="s">
        <v>461</v>
      </c>
      <c r="D384" s="321">
        <v>0</v>
      </c>
      <c r="E384" s="321">
        <v>0</v>
      </c>
      <c r="F384" s="321">
        <v>0</v>
      </c>
      <c r="G384" s="321">
        <v>0</v>
      </c>
      <c r="H384" s="321">
        <v>0</v>
      </c>
      <c r="I384" s="321">
        <v>0</v>
      </c>
      <c r="J384" s="321">
        <v>0</v>
      </c>
      <c r="K384" s="321">
        <v>0</v>
      </c>
      <c r="L384" s="321">
        <v>0</v>
      </c>
      <c r="M384" s="321">
        <v>0</v>
      </c>
      <c r="N384" s="321">
        <v>0</v>
      </c>
      <c r="O384" s="321">
        <v>0</v>
      </c>
      <c r="P384" s="321">
        <v>0</v>
      </c>
      <c r="Q384" s="321">
        <v>0</v>
      </c>
    </row>
    <row r="385" spans="1:18" ht="14.25" customHeight="1">
      <c r="B385" s="321" t="s">
        <v>462</v>
      </c>
      <c r="C385" s="321" t="s">
        <v>463</v>
      </c>
      <c r="D385" s="321">
        <v>0</v>
      </c>
      <c r="E385" s="321">
        <v>0</v>
      </c>
      <c r="F385" s="321">
        <v>0</v>
      </c>
      <c r="G385" s="321">
        <v>0</v>
      </c>
      <c r="H385" s="321">
        <v>0</v>
      </c>
      <c r="I385" s="321">
        <v>0</v>
      </c>
      <c r="J385" s="321">
        <v>0</v>
      </c>
      <c r="K385" s="321">
        <v>0</v>
      </c>
      <c r="L385" s="321">
        <v>0</v>
      </c>
      <c r="M385" s="321">
        <v>0</v>
      </c>
      <c r="N385" s="321">
        <v>0</v>
      </c>
      <c r="O385" s="321">
        <v>0</v>
      </c>
      <c r="P385" s="321">
        <v>0</v>
      </c>
      <c r="Q385" s="321">
        <v>0</v>
      </c>
      <c r="R385" s="321">
        <v>0</v>
      </c>
    </row>
    <row r="386" spans="1:18" ht="14.25" customHeight="1">
      <c r="D386" s="321">
        <v>0</v>
      </c>
      <c r="E386" s="321">
        <v>0</v>
      </c>
      <c r="F386" s="321">
        <v>0</v>
      </c>
      <c r="G386" s="321">
        <v>0</v>
      </c>
      <c r="H386" s="321">
        <v>0</v>
      </c>
      <c r="I386" s="321">
        <v>0</v>
      </c>
      <c r="J386" s="321">
        <v>0</v>
      </c>
      <c r="K386" s="321">
        <v>0</v>
      </c>
      <c r="L386" s="321">
        <v>0</v>
      </c>
      <c r="M386" s="321">
        <v>0</v>
      </c>
      <c r="N386" s="321">
        <v>0</v>
      </c>
      <c r="O386" s="321">
        <v>0</v>
      </c>
      <c r="P386" s="321">
        <v>0</v>
      </c>
      <c r="Q386" s="321">
        <v>0</v>
      </c>
      <c r="R386" s="321">
        <v>0</v>
      </c>
    </row>
    <row r="387" spans="1:18" ht="14.25" customHeight="1">
      <c r="B387" s="321" t="s">
        <v>464</v>
      </c>
      <c r="C387" s="321" t="s">
        <v>465</v>
      </c>
      <c r="D387" s="321">
        <v>0</v>
      </c>
      <c r="E387" s="321">
        <v>0</v>
      </c>
      <c r="F387" s="321">
        <v>0</v>
      </c>
      <c r="G387" s="321">
        <v>0</v>
      </c>
      <c r="H387" s="321">
        <v>0</v>
      </c>
      <c r="I387" s="321">
        <v>0</v>
      </c>
      <c r="J387" s="321">
        <v>0</v>
      </c>
      <c r="K387" s="321">
        <v>0</v>
      </c>
      <c r="L387" s="321">
        <v>0</v>
      </c>
      <c r="M387" s="321">
        <v>0</v>
      </c>
      <c r="N387" s="321">
        <v>0</v>
      </c>
      <c r="O387" s="321">
        <v>0</v>
      </c>
      <c r="P387" s="321">
        <v>0</v>
      </c>
      <c r="Q387" s="321">
        <v>0</v>
      </c>
      <c r="R387" s="321">
        <v>0</v>
      </c>
    </row>
    <row r="388" spans="1:18" ht="14.25" customHeight="1">
      <c r="B388" s="321" t="s">
        <v>466</v>
      </c>
      <c r="E388" s="321">
        <v>0</v>
      </c>
      <c r="F388" s="321">
        <v>0</v>
      </c>
      <c r="G388" s="321">
        <v>0</v>
      </c>
      <c r="H388" s="321">
        <v>0</v>
      </c>
      <c r="I388" s="321">
        <v>0</v>
      </c>
      <c r="J388" s="321">
        <v>0</v>
      </c>
      <c r="K388" s="321">
        <v>0</v>
      </c>
      <c r="L388" s="321">
        <v>0</v>
      </c>
      <c r="M388" s="321">
        <v>0</v>
      </c>
      <c r="N388" s="321">
        <v>0</v>
      </c>
      <c r="O388" s="321">
        <v>0</v>
      </c>
      <c r="P388" s="321">
        <v>0</v>
      </c>
      <c r="Q388" s="321">
        <v>0</v>
      </c>
    </row>
    <row r="389" spans="1:18" ht="14.25" customHeight="1">
      <c r="B389" s="321" t="s">
        <v>467</v>
      </c>
      <c r="D389" s="321">
        <v>0</v>
      </c>
      <c r="E389" s="321">
        <v>0</v>
      </c>
      <c r="F389" s="321">
        <v>0</v>
      </c>
      <c r="G389" s="321">
        <v>0</v>
      </c>
      <c r="H389" s="321">
        <v>0</v>
      </c>
      <c r="I389" s="321">
        <v>0</v>
      </c>
      <c r="J389" s="321">
        <v>0</v>
      </c>
      <c r="K389" s="321">
        <v>0</v>
      </c>
      <c r="L389" s="321">
        <v>0</v>
      </c>
      <c r="M389" s="321">
        <v>0</v>
      </c>
      <c r="N389" s="321">
        <v>0</v>
      </c>
      <c r="O389" s="321">
        <v>0</v>
      </c>
      <c r="P389" s="321">
        <v>0</v>
      </c>
      <c r="Q389" s="321">
        <v>0</v>
      </c>
      <c r="R389" s="321">
        <v>0</v>
      </c>
    </row>
    <row r="390" spans="1:18" ht="14.25" customHeight="1">
      <c r="E390" s="321">
        <v>0</v>
      </c>
      <c r="F390" s="321">
        <v>0</v>
      </c>
      <c r="G390" s="321">
        <v>0</v>
      </c>
      <c r="H390" s="321">
        <v>0</v>
      </c>
      <c r="I390" s="321">
        <v>0</v>
      </c>
      <c r="J390" s="321">
        <v>0</v>
      </c>
      <c r="K390" s="321">
        <v>0</v>
      </c>
      <c r="L390" s="321">
        <v>0</v>
      </c>
      <c r="M390" s="321">
        <v>0</v>
      </c>
      <c r="N390" s="321">
        <v>0</v>
      </c>
      <c r="O390" s="321">
        <v>0</v>
      </c>
      <c r="P390" s="321">
        <v>0</v>
      </c>
      <c r="Q390" s="321">
        <v>0</v>
      </c>
      <c r="R390" s="321">
        <v>0</v>
      </c>
    </row>
    <row r="391" spans="1:18" ht="14.25" customHeight="1">
      <c r="B391" s="321" t="s">
        <v>468</v>
      </c>
      <c r="C391" s="321" t="s">
        <v>469</v>
      </c>
      <c r="R391" s="321">
        <v>0</v>
      </c>
    </row>
    <row r="392" spans="1:18" ht="14.25" customHeight="1"/>
    <row r="393" spans="1:18" ht="14.25" customHeight="1">
      <c r="A393" s="321" t="s">
        <v>676</v>
      </c>
      <c r="C393" s="321" t="s">
        <v>461</v>
      </c>
      <c r="D393" s="321">
        <v>0</v>
      </c>
      <c r="E393" s="321">
        <v>0</v>
      </c>
      <c r="F393" s="321">
        <v>0</v>
      </c>
      <c r="G393" s="321">
        <v>0</v>
      </c>
      <c r="H393" s="321">
        <v>0</v>
      </c>
      <c r="I393" s="321">
        <v>0</v>
      </c>
      <c r="J393" s="321">
        <v>0</v>
      </c>
      <c r="K393" s="321">
        <v>0</v>
      </c>
      <c r="L393" s="321">
        <v>0</v>
      </c>
      <c r="M393" s="321">
        <v>0</v>
      </c>
      <c r="N393" s="321">
        <v>0</v>
      </c>
      <c r="O393" s="321">
        <v>0</v>
      </c>
      <c r="P393" s="321">
        <v>0</v>
      </c>
      <c r="Q393" s="321">
        <v>0</v>
      </c>
    </row>
    <row r="394" spans="1:18" ht="14.25" customHeight="1">
      <c r="B394" s="321" t="s">
        <v>462</v>
      </c>
      <c r="C394" s="321" t="s">
        <v>463</v>
      </c>
      <c r="D394" s="321">
        <v>0</v>
      </c>
      <c r="E394" s="321">
        <v>0</v>
      </c>
      <c r="F394" s="321">
        <v>0</v>
      </c>
      <c r="G394" s="321">
        <v>0</v>
      </c>
      <c r="H394" s="321">
        <v>0</v>
      </c>
      <c r="I394" s="321">
        <v>0</v>
      </c>
      <c r="J394" s="321">
        <v>0</v>
      </c>
      <c r="K394" s="321">
        <v>0</v>
      </c>
      <c r="L394" s="321">
        <v>0</v>
      </c>
      <c r="M394" s="321">
        <v>0</v>
      </c>
      <c r="N394" s="321">
        <v>0</v>
      </c>
      <c r="O394" s="321">
        <v>0</v>
      </c>
      <c r="P394" s="321">
        <v>0</v>
      </c>
      <c r="Q394" s="321">
        <v>0</v>
      </c>
      <c r="R394" s="321">
        <v>0</v>
      </c>
    </row>
    <row r="395" spans="1:18" ht="14.25" customHeight="1">
      <c r="B395" s="321" t="s">
        <v>464</v>
      </c>
      <c r="C395" s="321" t="s">
        <v>465</v>
      </c>
      <c r="D395" s="321">
        <v>0</v>
      </c>
      <c r="E395" s="321">
        <v>0</v>
      </c>
      <c r="F395" s="321">
        <v>0</v>
      </c>
      <c r="G395" s="321">
        <v>0</v>
      </c>
      <c r="H395" s="321">
        <v>0</v>
      </c>
      <c r="I395" s="321">
        <v>0</v>
      </c>
      <c r="J395" s="321">
        <v>0</v>
      </c>
      <c r="K395" s="321">
        <v>0</v>
      </c>
      <c r="L395" s="321">
        <v>0</v>
      </c>
      <c r="M395" s="321">
        <v>0</v>
      </c>
      <c r="N395" s="321">
        <v>0</v>
      </c>
      <c r="O395" s="321">
        <v>0</v>
      </c>
      <c r="P395" s="321">
        <v>0</v>
      </c>
      <c r="Q395" s="321">
        <v>0</v>
      </c>
    </row>
    <row r="396" spans="1:18" ht="14.25" customHeight="1">
      <c r="B396" s="321" t="s">
        <v>466</v>
      </c>
      <c r="E396" s="321">
        <v>0</v>
      </c>
      <c r="F396" s="321">
        <v>0</v>
      </c>
      <c r="G396" s="321">
        <v>0</v>
      </c>
      <c r="H396" s="321">
        <v>0</v>
      </c>
      <c r="I396" s="321">
        <v>0</v>
      </c>
      <c r="J396" s="321">
        <v>0</v>
      </c>
      <c r="K396" s="321">
        <v>0</v>
      </c>
      <c r="L396" s="321">
        <v>0</v>
      </c>
      <c r="M396" s="321">
        <v>0</v>
      </c>
      <c r="N396" s="321">
        <v>0</v>
      </c>
      <c r="O396" s="321">
        <v>0</v>
      </c>
      <c r="P396" s="321">
        <v>0</v>
      </c>
      <c r="Q396" s="321">
        <v>0</v>
      </c>
    </row>
    <row r="397" spans="1:18" ht="14.25" customHeight="1">
      <c r="B397" s="321" t="s">
        <v>467</v>
      </c>
      <c r="D397" s="321">
        <v>0</v>
      </c>
      <c r="E397" s="321">
        <v>0</v>
      </c>
      <c r="F397" s="321">
        <v>0</v>
      </c>
      <c r="G397" s="321">
        <v>0</v>
      </c>
      <c r="H397" s="321">
        <v>0</v>
      </c>
      <c r="I397" s="321">
        <v>0</v>
      </c>
      <c r="J397" s="321">
        <v>0</v>
      </c>
      <c r="K397" s="321">
        <v>0</v>
      </c>
      <c r="L397" s="321">
        <v>0</v>
      </c>
      <c r="M397" s="321">
        <v>0</v>
      </c>
      <c r="N397" s="321">
        <v>0</v>
      </c>
      <c r="O397" s="321">
        <v>0</v>
      </c>
      <c r="P397" s="321">
        <v>0</v>
      </c>
      <c r="Q397" s="321">
        <v>0</v>
      </c>
      <c r="R397" s="321">
        <v>0</v>
      </c>
    </row>
    <row r="398" spans="1:18" ht="14.25" customHeight="1">
      <c r="B398" s="321" t="s">
        <v>468</v>
      </c>
      <c r="C398" s="321" t="s">
        <v>469</v>
      </c>
    </row>
    <row r="399" spans="1:18" ht="14.25" customHeight="1"/>
    <row r="400" spans="1:18" ht="14.25" customHeight="1">
      <c r="A400" s="321" t="s">
        <v>676</v>
      </c>
      <c r="C400" s="321" t="s">
        <v>461</v>
      </c>
      <c r="D400" s="321">
        <v>0</v>
      </c>
      <c r="E400" s="321">
        <v>0</v>
      </c>
      <c r="F400" s="321">
        <v>0</v>
      </c>
      <c r="G400" s="321">
        <v>0</v>
      </c>
      <c r="H400" s="321">
        <v>0</v>
      </c>
      <c r="I400" s="321">
        <v>0</v>
      </c>
      <c r="J400" s="321">
        <v>0</v>
      </c>
      <c r="K400" s="321">
        <v>0</v>
      </c>
      <c r="L400" s="321">
        <v>0</v>
      </c>
      <c r="M400" s="321">
        <v>0</v>
      </c>
      <c r="N400" s="321">
        <v>0</v>
      </c>
      <c r="O400" s="321">
        <v>0</v>
      </c>
      <c r="P400" s="321">
        <v>0</v>
      </c>
      <c r="Q400" s="321">
        <v>0</v>
      </c>
    </row>
    <row r="401" spans="1:18" ht="14.25" customHeight="1">
      <c r="B401" s="321" t="s">
        <v>462</v>
      </c>
      <c r="C401" s="321" t="s">
        <v>463</v>
      </c>
      <c r="D401" s="321">
        <v>0</v>
      </c>
      <c r="E401" s="321">
        <v>0</v>
      </c>
      <c r="F401" s="321">
        <v>0</v>
      </c>
      <c r="G401" s="321">
        <v>0</v>
      </c>
      <c r="H401" s="321">
        <v>0</v>
      </c>
      <c r="I401" s="321">
        <v>0</v>
      </c>
      <c r="J401" s="321">
        <v>0</v>
      </c>
      <c r="K401" s="321">
        <v>0</v>
      </c>
      <c r="L401" s="321">
        <v>0</v>
      </c>
      <c r="M401" s="321">
        <v>0</v>
      </c>
      <c r="N401" s="321">
        <v>0</v>
      </c>
      <c r="O401" s="321">
        <v>0</v>
      </c>
      <c r="P401" s="321">
        <v>0</v>
      </c>
      <c r="Q401" s="321">
        <v>0</v>
      </c>
      <c r="R401" s="321">
        <v>0</v>
      </c>
    </row>
    <row r="402" spans="1:18" ht="14.25" customHeight="1">
      <c r="B402" s="321" t="s">
        <v>464</v>
      </c>
      <c r="C402" s="321" t="s">
        <v>465</v>
      </c>
      <c r="D402" s="321">
        <v>0</v>
      </c>
      <c r="E402" s="321">
        <v>0</v>
      </c>
      <c r="F402" s="321">
        <v>0</v>
      </c>
      <c r="G402" s="321">
        <v>0</v>
      </c>
      <c r="H402" s="321">
        <v>0</v>
      </c>
      <c r="I402" s="321">
        <v>0</v>
      </c>
      <c r="J402" s="321">
        <v>0</v>
      </c>
      <c r="K402" s="321">
        <v>0</v>
      </c>
      <c r="L402" s="321">
        <v>0</v>
      </c>
      <c r="M402" s="321">
        <v>0</v>
      </c>
      <c r="N402" s="321">
        <v>0</v>
      </c>
      <c r="O402" s="321">
        <v>0</v>
      </c>
      <c r="P402" s="321">
        <v>0</v>
      </c>
      <c r="Q402" s="321">
        <v>0</v>
      </c>
    </row>
    <row r="403" spans="1:18" ht="14.25" customHeight="1">
      <c r="B403" s="321" t="s">
        <v>466</v>
      </c>
      <c r="E403" s="321">
        <v>0</v>
      </c>
      <c r="F403" s="321">
        <v>0</v>
      </c>
      <c r="G403" s="321">
        <v>0</v>
      </c>
      <c r="H403" s="321">
        <v>0</v>
      </c>
      <c r="I403" s="321">
        <v>0</v>
      </c>
      <c r="J403" s="321">
        <v>0</v>
      </c>
      <c r="K403" s="321">
        <v>0</v>
      </c>
      <c r="L403" s="321">
        <v>0</v>
      </c>
      <c r="M403" s="321">
        <v>0</v>
      </c>
      <c r="N403" s="321">
        <v>0</v>
      </c>
      <c r="O403" s="321">
        <v>0</v>
      </c>
      <c r="P403" s="321">
        <v>0</v>
      </c>
      <c r="Q403" s="321">
        <v>0</v>
      </c>
    </row>
    <row r="404" spans="1:18" ht="14.25" customHeight="1">
      <c r="B404" s="321" t="s">
        <v>467</v>
      </c>
      <c r="D404" s="321">
        <v>0</v>
      </c>
      <c r="E404" s="321">
        <v>0</v>
      </c>
      <c r="F404" s="321">
        <v>0</v>
      </c>
      <c r="G404" s="321">
        <v>0</v>
      </c>
      <c r="H404" s="321">
        <v>0</v>
      </c>
      <c r="I404" s="321">
        <v>0</v>
      </c>
      <c r="J404" s="321">
        <v>0</v>
      </c>
      <c r="K404" s="321">
        <v>0</v>
      </c>
      <c r="L404" s="321">
        <v>0</v>
      </c>
      <c r="M404" s="321">
        <v>0</v>
      </c>
      <c r="N404" s="321">
        <v>0</v>
      </c>
      <c r="O404" s="321">
        <v>0</v>
      </c>
      <c r="P404" s="321">
        <v>0</v>
      </c>
      <c r="Q404" s="321">
        <v>0</v>
      </c>
      <c r="R404" s="321">
        <v>0</v>
      </c>
    </row>
    <row r="405" spans="1:18" ht="14.25" customHeight="1">
      <c r="B405" s="321" t="s">
        <v>468</v>
      </c>
      <c r="C405" s="321" t="s">
        <v>469</v>
      </c>
    </row>
    <row r="406" spans="1:18" ht="14.25" customHeight="1"/>
    <row r="407" spans="1:18" ht="14.25" customHeight="1">
      <c r="A407" s="321" t="s">
        <v>687</v>
      </c>
      <c r="C407" s="321" t="s">
        <v>474</v>
      </c>
      <c r="D407" s="321" t="s">
        <v>37</v>
      </c>
      <c r="E407" s="321">
        <v>0</v>
      </c>
      <c r="F407" s="321">
        <v>0</v>
      </c>
      <c r="G407" s="321">
        <v>0</v>
      </c>
      <c r="H407" s="321">
        <v>0</v>
      </c>
      <c r="I407" s="321">
        <v>0</v>
      </c>
      <c r="J407" s="321">
        <v>0</v>
      </c>
      <c r="K407" s="321">
        <v>0</v>
      </c>
      <c r="L407" s="321">
        <v>0</v>
      </c>
      <c r="M407" s="321">
        <v>0</v>
      </c>
      <c r="N407" s="321">
        <v>0</v>
      </c>
      <c r="O407" s="321">
        <v>0</v>
      </c>
      <c r="P407" s="321">
        <v>0</v>
      </c>
      <c r="Q407" s="321">
        <v>0</v>
      </c>
    </row>
    <row r="408" spans="1:18" ht="14.25" customHeight="1">
      <c r="C408" s="321" t="s">
        <v>476</v>
      </c>
      <c r="E408" s="321">
        <v>0</v>
      </c>
      <c r="F408" s="321">
        <v>0</v>
      </c>
      <c r="G408" s="321">
        <v>0</v>
      </c>
      <c r="H408" s="321">
        <v>0</v>
      </c>
      <c r="I408" s="321">
        <v>0</v>
      </c>
      <c r="J408" s="321">
        <v>0</v>
      </c>
      <c r="K408" s="321">
        <v>0</v>
      </c>
      <c r="L408" s="321">
        <v>0</v>
      </c>
      <c r="M408" s="321">
        <v>0</v>
      </c>
      <c r="N408" s="321">
        <v>0</v>
      </c>
      <c r="O408" s="321">
        <v>0</v>
      </c>
      <c r="P408" s="321">
        <v>0</v>
      </c>
      <c r="Q408" s="321">
        <v>0</v>
      </c>
    </row>
    <row r="409" spans="1:18" ht="14.25" customHeight="1">
      <c r="C409" s="321" t="s">
        <v>478</v>
      </c>
      <c r="D409" s="321" t="s">
        <v>479</v>
      </c>
      <c r="E409" s="321">
        <v>0</v>
      </c>
      <c r="F409" s="321">
        <v>0</v>
      </c>
      <c r="G409" s="321">
        <v>0</v>
      </c>
      <c r="H409" s="321">
        <v>0</v>
      </c>
      <c r="I409" s="321">
        <v>0</v>
      </c>
      <c r="J409" s="321">
        <v>0</v>
      </c>
      <c r="K409" s="321">
        <v>0</v>
      </c>
      <c r="L409" s="321">
        <v>0</v>
      </c>
      <c r="M409" s="321">
        <v>0</v>
      </c>
      <c r="N409" s="321">
        <v>0</v>
      </c>
      <c r="O409" s="321">
        <v>0</v>
      </c>
      <c r="P409" s="321">
        <v>0</v>
      </c>
      <c r="Q409" s="321">
        <v>0</v>
      </c>
      <c r="R409" s="321">
        <v>0</v>
      </c>
    </row>
    <row r="410" spans="1:18" ht="14.25" customHeight="1">
      <c r="C410" s="321" t="s">
        <v>480</v>
      </c>
      <c r="D410" s="321" t="s">
        <v>479</v>
      </c>
      <c r="E410" s="321">
        <v>0</v>
      </c>
      <c r="F410" s="321">
        <v>0</v>
      </c>
      <c r="G410" s="321">
        <v>0</v>
      </c>
      <c r="H410" s="321">
        <v>0</v>
      </c>
      <c r="I410" s="321">
        <v>0</v>
      </c>
      <c r="J410" s="321">
        <v>0</v>
      </c>
      <c r="K410" s="321">
        <v>0</v>
      </c>
      <c r="L410" s="321">
        <v>0</v>
      </c>
      <c r="M410" s="321">
        <v>0</v>
      </c>
      <c r="N410" s="321">
        <v>0</v>
      </c>
      <c r="O410" s="321">
        <v>0</v>
      </c>
      <c r="P410" s="321">
        <v>0</v>
      </c>
      <c r="Q410" s="321">
        <v>0</v>
      </c>
      <c r="R410" s="321">
        <v>0</v>
      </c>
    </row>
    <row r="411" spans="1:18" ht="14.25" customHeight="1">
      <c r="B411" s="321" t="s">
        <v>481</v>
      </c>
      <c r="E411" s="321">
        <v>0</v>
      </c>
      <c r="F411" s="321">
        <v>0</v>
      </c>
      <c r="G411" s="321">
        <v>0</v>
      </c>
      <c r="H411" s="321">
        <v>0</v>
      </c>
      <c r="I411" s="321">
        <v>0</v>
      </c>
      <c r="J411" s="321">
        <v>0</v>
      </c>
      <c r="K411" s="321">
        <v>0</v>
      </c>
      <c r="L411" s="321">
        <v>0</v>
      </c>
      <c r="M411" s="321">
        <v>0</v>
      </c>
      <c r="N411" s="321">
        <v>0</v>
      </c>
      <c r="O411" s="321">
        <v>0</v>
      </c>
      <c r="P411" s="321">
        <v>0</v>
      </c>
      <c r="Q411" s="321">
        <v>0</v>
      </c>
    </row>
    <row r="412" spans="1:18" ht="14.25" customHeight="1">
      <c r="B412" s="321" t="s">
        <v>482</v>
      </c>
      <c r="E412" s="321">
        <v>0</v>
      </c>
      <c r="F412" s="321">
        <v>0</v>
      </c>
      <c r="G412" s="321">
        <v>0</v>
      </c>
      <c r="H412" s="321">
        <v>0</v>
      </c>
      <c r="I412" s="321">
        <v>0</v>
      </c>
      <c r="J412" s="321">
        <v>0</v>
      </c>
      <c r="K412" s="321">
        <v>0</v>
      </c>
      <c r="L412" s="321">
        <v>0</v>
      </c>
      <c r="M412" s="321">
        <v>0</v>
      </c>
      <c r="N412" s="321">
        <v>0</v>
      </c>
      <c r="O412" s="321">
        <v>0</v>
      </c>
      <c r="P412" s="321">
        <v>0</v>
      </c>
      <c r="Q412" s="321">
        <v>0</v>
      </c>
    </row>
    <row r="413" spans="1:18" ht="14.25" customHeight="1"/>
    <row r="414" spans="1:18" ht="14.25" customHeight="1">
      <c r="A414" s="321" t="s">
        <v>677</v>
      </c>
      <c r="C414" s="321" t="s">
        <v>474</v>
      </c>
      <c r="D414" s="321" t="s">
        <v>37</v>
      </c>
      <c r="E414" s="321">
        <v>0</v>
      </c>
      <c r="F414" s="321">
        <v>0</v>
      </c>
      <c r="G414" s="321">
        <v>0</v>
      </c>
      <c r="H414" s="321">
        <v>0</v>
      </c>
      <c r="I414" s="321">
        <v>0</v>
      </c>
      <c r="J414" s="321">
        <v>0</v>
      </c>
      <c r="K414" s="321">
        <v>0</v>
      </c>
      <c r="L414" s="321">
        <v>0</v>
      </c>
      <c r="M414" s="321">
        <v>0</v>
      </c>
      <c r="N414" s="321">
        <v>0</v>
      </c>
      <c r="O414" s="321">
        <v>0</v>
      </c>
      <c r="P414" s="321">
        <v>0</v>
      </c>
      <c r="Q414" s="321">
        <v>0</v>
      </c>
    </row>
    <row r="415" spans="1:18" ht="14.25" customHeight="1">
      <c r="C415" s="321" t="s">
        <v>476</v>
      </c>
      <c r="E415" s="321">
        <v>0</v>
      </c>
      <c r="F415" s="321">
        <v>0</v>
      </c>
      <c r="G415" s="321">
        <v>0</v>
      </c>
      <c r="H415" s="321">
        <v>0</v>
      </c>
      <c r="I415" s="321">
        <v>0</v>
      </c>
      <c r="J415" s="321">
        <v>0</v>
      </c>
      <c r="K415" s="321">
        <v>0</v>
      </c>
      <c r="L415" s="321">
        <v>0</v>
      </c>
      <c r="M415" s="321">
        <v>0</v>
      </c>
      <c r="N415" s="321">
        <v>0</v>
      </c>
      <c r="O415" s="321">
        <v>0</v>
      </c>
      <c r="P415" s="321">
        <v>0</v>
      </c>
      <c r="Q415" s="321">
        <v>0</v>
      </c>
    </row>
    <row r="416" spans="1:18" ht="14.25" customHeight="1">
      <c r="C416" s="321" t="s">
        <v>478</v>
      </c>
      <c r="D416" s="321" t="s">
        <v>479</v>
      </c>
      <c r="E416" s="321">
        <v>0</v>
      </c>
      <c r="F416" s="321">
        <v>0</v>
      </c>
      <c r="G416" s="321">
        <v>0</v>
      </c>
      <c r="H416" s="321">
        <v>0</v>
      </c>
      <c r="I416" s="321">
        <v>0</v>
      </c>
      <c r="J416" s="321">
        <v>0</v>
      </c>
      <c r="K416" s="321">
        <v>0</v>
      </c>
      <c r="L416" s="321">
        <v>0</v>
      </c>
      <c r="M416" s="321">
        <v>0</v>
      </c>
      <c r="N416" s="321">
        <v>0</v>
      </c>
      <c r="O416" s="321">
        <v>0</v>
      </c>
      <c r="P416" s="321">
        <v>0</v>
      </c>
      <c r="Q416" s="321">
        <v>0</v>
      </c>
      <c r="R416" s="321">
        <v>0</v>
      </c>
    </row>
    <row r="417" spans="1:18" ht="14.25" customHeight="1">
      <c r="C417" s="321" t="s">
        <v>480</v>
      </c>
      <c r="D417" s="321" t="s">
        <v>479</v>
      </c>
      <c r="E417" s="321">
        <v>0</v>
      </c>
      <c r="F417" s="321">
        <v>0</v>
      </c>
      <c r="G417" s="321">
        <v>0</v>
      </c>
      <c r="H417" s="321">
        <v>0</v>
      </c>
      <c r="I417" s="321">
        <v>0</v>
      </c>
      <c r="J417" s="321">
        <v>0</v>
      </c>
      <c r="K417" s="321">
        <v>0</v>
      </c>
      <c r="L417" s="321">
        <v>0</v>
      </c>
      <c r="M417" s="321">
        <v>0</v>
      </c>
      <c r="N417" s="321">
        <v>0</v>
      </c>
      <c r="O417" s="321">
        <v>0</v>
      </c>
      <c r="P417" s="321">
        <v>0</v>
      </c>
      <c r="Q417" s="321">
        <v>0</v>
      </c>
      <c r="R417" s="321">
        <v>0</v>
      </c>
    </row>
    <row r="418" spans="1:18" ht="14.25" customHeight="1">
      <c r="B418" s="321" t="s">
        <v>481</v>
      </c>
      <c r="E418" s="321">
        <v>0</v>
      </c>
      <c r="F418" s="321">
        <v>0</v>
      </c>
      <c r="G418" s="321">
        <v>0</v>
      </c>
      <c r="H418" s="321">
        <v>0</v>
      </c>
      <c r="I418" s="321">
        <v>0</v>
      </c>
      <c r="J418" s="321">
        <v>0</v>
      </c>
      <c r="K418" s="321">
        <v>0</v>
      </c>
      <c r="L418" s="321">
        <v>0</v>
      </c>
      <c r="M418" s="321">
        <v>0</v>
      </c>
      <c r="N418" s="321">
        <v>0</v>
      </c>
      <c r="O418" s="321">
        <v>0</v>
      </c>
      <c r="P418" s="321">
        <v>0</v>
      </c>
      <c r="Q418" s="321">
        <v>0</v>
      </c>
    </row>
    <row r="419" spans="1:18" ht="14.25" customHeight="1">
      <c r="B419" s="321" t="s">
        <v>482</v>
      </c>
      <c r="E419" s="321">
        <v>0</v>
      </c>
      <c r="F419" s="321">
        <v>0</v>
      </c>
      <c r="G419" s="321">
        <v>0</v>
      </c>
      <c r="H419" s="321">
        <v>0</v>
      </c>
      <c r="I419" s="321">
        <v>0</v>
      </c>
      <c r="J419" s="321">
        <v>0</v>
      </c>
      <c r="K419" s="321">
        <v>0</v>
      </c>
      <c r="L419" s="321">
        <v>0</v>
      </c>
      <c r="M419" s="321">
        <v>0</v>
      </c>
      <c r="N419" s="321">
        <v>0</v>
      </c>
      <c r="O419" s="321">
        <v>0</v>
      </c>
      <c r="P419" s="321">
        <v>0</v>
      </c>
      <c r="Q419" s="321">
        <v>0</v>
      </c>
    </row>
    <row r="420" spans="1:18" ht="14.25" customHeight="1"/>
    <row r="421" spans="1:18" ht="14.25" customHeight="1">
      <c r="A421" s="321" t="s">
        <v>688</v>
      </c>
      <c r="C421" s="321" t="s">
        <v>474</v>
      </c>
      <c r="D421" s="321" t="s">
        <v>37</v>
      </c>
      <c r="E421" s="321">
        <v>9</v>
      </c>
      <c r="F421" s="321">
        <v>9</v>
      </c>
      <c r="G421" s="321">
        <v>9</v>
      </c>
      <c r="H421" s="321">
        <v>9</v>
      </c>
      <c r="I421" s="321">
        <v>9</v>
      </c>
      <c r="J421" s="321">
        <v>9</v>
      </c>
      <c r="K421" s="321">
        <v>9</v>
      </c>
      <c r="L421" s="321">
        <v>9</v>
      </c>
      <c r="M421" s="321">
        <v>9</v>
      </c>
      <c r="N421" s="321">
        <v>9</v>
      </c>
      <c r="O421" s="321">
        <v>9</v>
      </c>
      <c r="P421" s="321">
        <v>9</v>
      </c>
      <c r="Q421" s="321">
        <v>9</v>
      </c>
    </row>
    <row r="422" spans="1:18" ht="14.25" customHeight="1">
      <c r="A422" s="321">
        <v>0</v>
      </c>
      <c r="B422" s="321" t="s">
        <v>682</v>
      </c>
      <c r="C422" s="321" t="s">
        <v>492</v>
      </c>
      <c r="E422" s="321">
        <v>42</v>
      </c>
      <c r="F422" s="321">
        <v>42</v>
      </c>
      <c r="G422" s="321">
        <v>42</v>
      </c>
      <c r="H422" s="321">
        <v>42</v>
      </c>
      <c r="I422" s="321">
        <v>42</v>
      </c>
      <c r="J422" s="321">
        <v>42</v>
      </c>
      <c r="K422" s="321">
        <v>42</v>
      </c>
      <c r="L422" s="321">
        <v>42</v>
      </c>
      <c r="M422" s="321">
        <v>42</v>
      </c>
      <c r="N422" s="321">
        <v>42</v>
      </c>
      <c r="O422" s="321">
        <v>42</v>
      </c>
      <c r="P422" s="321">
        <v>42</v>
      </c>
      <c r="Q422" s="321">
        <v>42</v>
      </c>
    </row>
    <row r="423" spans="1:18" ht="14.25" customHeight="1">
      <c r="C423" s="321" t="s">
        <v>669</v>
      </c>
      <c r="E423" s="321">
        <v>0</v>
      </c>
      <c r="F423" s="321">
        <v>0</v>
      </c>
      <c r="G423" s="321">
        <v>0</v>
      </c>
      <c r="H423" s="321">
        <v>0</v>
      </c>
      <c r="I423" s="321">
        <v>0</v>
      </c>
      <c r="J423" s="321">
        <v>0</v>
      </c>
      <c r="K423" s="321">
        <v>0</v>
      </c>
      <c r="L423" s="321">
        <v>0</v>
      </c>
      <c r="M423" s="321">
        <v>0</v>
      </c>
      <c r="N423" s="321">
        <v>0</v>
      </c>
      <c r="O423" s="321">
        <v>0</v>
      </c>
      <c r="P423" s="321">
        <v>0</v>
      </c>
      <c r="Q423" s="321">
        <v>0</v>
      </c>
    </row>
    <row r="424" spans="1:18" ht="14.25" customHeight="1">
      <c r="C424" s="321" t="s">
        <v>478</v>
      </c>
      <c r="D424" s="321" t="s">
        <v>479</v>
      </c>
      <c r="E424" s="321">
        <v>186</v>
      </c>
      <c r="F424" s="321">
        <v>186</v>
      </c>
      <c r="G424" s="321">
        <v>168</v>
      </c>
      <c r="H424" s="321">
        <v>186</v>
      </c>
      <c r="I424" s="321">
        <v>180</v>
      </c>
      <c r="J424" s="321">
        <v>186</v>
      </c>
      <c r="K424" s="321">
        <v>180</v>
      </c>
      <c r="L424" s="321">
        <v>186</v>
      </c>
      <c r="M424" s="321">
        <v>186</v>
      </c>
      <c r="N424" s="321">
        <v>180</v>
      </c>
      <c r="O424" s="321">
        <v>186</v>
      </c>
      <c r="P424" s="321">
        <v>180</v>
      </c>
      <c r="Q424" s="321">
        <v>186</v>
      </c>
      <c r="R424" s="321">
        <v>2190</v>
      </c>
    </row>
    <row r="425" spans="1:18" ht="14.25" customHeight="1">
      <c r="C425" s="321" t="s">
        <v>480</v>
      </c>
      <c r="D425" s="321" t="s">
        <v>479</v>
      </c>
      <c r="E425" s="321">
        <v>1674</v>
      </c>
      <c r="F425" s="321">
        <v>1674</v>
      </c>
      <c r="G425" s="321">
        <v>1512</v>
      </c>
      <c r="H425" s="321">
        <v>1674</v>
      </c>
      <c r="I425" s="321">
        <v>1620</v>
      </c>
      <c r="J425" s="321">
        <v>1674</v>
      </c>
      <c r="K425" s="321">
        <v>1620</v>
      </c>
      <c r="L425" s="321">
        <v>1674</v>
      </c>
      <c r="M425" s="321">
        <v>1674</v>
      </c>
      <c r="N425" s="321">
        <v>1620</v>
      </c>
      <c r="O425" s="321">
        <v>1674</v>
      </c>
      <c r="P425" s="321">
        <v>1620</v>
      </c>
      <c r="Q425" s="321">
        <v>1674</v>
      </c>
      <c r="R425" s="321">
        <v>19710</v>
      </c>
    </row>
    <row r="426" spans="1:18" ht="14.25" customHeight="1">
      <c r="B426" s="321" t="s">
        <v>505</v>
      </c>
      <c r="E426" s="321">
        <v>0</v>
      </c>
      <c r="F426" s="321">
        <v>0</v>
      </c>
      <c r="G426" s="321">
        <v>0</v>
      </c>
      <c r="H426" s="321">
        <v>0</v>
      </c>
      <c r="I426" s="321">
        <v>0</v>
      </c>
      <c r="J426" s="321">
        <v>0</v>
      </c>
      <c r="K426" s="321">
        <v>0</v>
      </c>
      <c r="L426" s="321">
        <v>0</v>
      </c>
      <c r="M426" s="321">
        <v>0</v>
      </c>
      <c r="N426" s="321">
        <v>0</v>
      </c>
      <c r="O426" s="321">
        <v>0</v>
      </c>
      <c r="P426" s="321">
        <v>0</v>
      </c>
      <c r="Q426" s="321">
        <v>0</v>
      </c>
    </row>
    <row r="427" spans="1:18" ht="14.25" customHeight="1">
      <c r="B427" s="321" t="s">
        <v>481</v>
      </c>
      <c r="E427" s="321">
        <v>5.5E-2</v>
      </c>
      <c r="F427" s="321">
        <v>5.5E-2</v>
      </c>
      <c r="G427" s="321">
        <v>5.5E-2</v>
      </c>
      <c r="H427" s="321">
        <v>5.5E-2</v>
      </c>
      <c r="I427" s="321">
        <v>5.5E-2</v>
      </c>
      <c r="J427" s="321">
        <v>5.5E-2</v>
      </c>
      <c r="K427" s="321">
        <v>5.5E-2</v>
      </c>
      <c r="L427" s="321">
        <v>5.5E-2</v>
      </c>
      <c r="M427" s="321">
        <v>5.5E-2</v>
      </c>
      <c r="N427" s="321">
        <v>5.5E-2</v>
      </c>
      <c r="O427" s="321">
        <v>5.5E-2</v>
      </c>
      <c r="P427" s="321">
        <v>5.5E-2</v>
      </c>
      <c r="Q427" s="321">
        <v>5.5E-2</v>
      </c>
    </row>
    <row r="428" spans="1:18" ht="14.25" customHeight="1">
      <c r="B428" s="321" t="s">
        <v>482</v>
      </c>
      <c r="E428" s="321">
        <v>92.070000000000007</v>
      </c>
      <c r="F428" s="321">
        <v>92.070000000000007</v>
      </c>
      <c r="G428" s="321">
        <v>83.16</v>
      </c>
      <c r="H428" s="321">
        <v>92.070000000000007</v>
      </c>
      <c r="I428" s="321">
        <v>89.100000000000009</v>
      </c>
      <c r="J428" s="321">
        <v>92.070000000000007</v>
      </c>
      <c r="K428" s="321">
        <v>89.100000000000009</v>
      </c>
      <c r="L428" s="321">
        <v>92.070000000000007</v>
      </c>
      <c r="M428" s="321">
        <v>92.070000000000007</v>
      </c>
      <c r="N428" s="321">
        <v>89.100000000000009</v>
      </c>
      <c r="O428" s="321">
        <v>92.070000000000007</v>
      </c>
      <c r="P428" s="321">
        <v>89.100000000000009</v>
      </c>
      <c r="Q428" s="321">
        <v>92.070000000000007</v>
      </c>
    </row>
    <row r="429" spans="1:18" ht="14.25" customHeight="1"/>
    <row r="430" spans="1:18" ht="14.25" customHeight="1">
      <c r="A430" s="321" t="s">
        <v>689</v>
      </c>
      <c r="C430" s="321" t="s">
        <v>474</v>
      </c>
      <c r="D430" s="321" t="s">
        <v>37</v>
      </c>
      <c r="E430" s="321">
        <v>9</v>
      </c>
      <c r="F430" s="321">
        <v>9</v>
      </c>
      <c r="G430" s="321">
        <v>9</v>
      </c>
      <c r="H430" s="321">
        <v>9</v>
      </c>
      <c r="I430" s="321">
        <v>9</v>
      </c>
      <c r="J430" s="321">
        <v>9</v>
      </c>
      <c r="K430" s="321">
        <v>9</v>
      </c>
      <c r="L430" s="321">
        <v>9</v>
      </c>
      <c r="M430" s="321">
        <v>9</v>
      </c>
      <c r="N430" s="321">
        <v>9</v>
      </c>
      <c r="O430" s="321">
        <v>9</v>
      </c>
      <c r="P430" s="321">
        <v>9</v>
      </c>
      <c r="Q430" s="321">
        <v>9</v>
      </c>
    </row>
    <row r="431" spans="1:18" ht="14.25" customHeight="1">
      <c r="A431" s="321">
        <v>0</v>
      </c>
      <c r="B431" s="321" t="s">
        <v>682</v>
      </c>
      <c r="C431" s="321" t="s">
        <v>492</v>
      </c>
      <c r="E431" s="321">
        <v>0</v>
      </c>
      <c r="F431" s="321">
        <v>0</v>
      </c>
      <c r="G431" s="321">
        <v>0</v>
      </c>
      <c r="H431" s="321">
        <v>0</v>
      </c>
      <c r="I431" s="321">
        <v>0</v>
      </c>
      <c r="J431" s="321">
        <v>0</v>
      </c>
      <c r="K431" s="321">
        <v>0</v>
      </c>
      <c r="L431" s="321">
        <v>0</v>
      </c>
      <c r="M431" s="321">
        <v>0</v>
      </c>
      <c r="N431" s="321">
        <v>0</v>
      </c>
      <c r="O431" s="321">
        <v>0</v>
      </c>
      <c r="P431" s="321">
        <v>0</v>
      </c>
      <c r="Q431" s="321">
        <v>0</v>
      </c>
    </row>
    <row r="432" spans="1:18" ht="14.25" customHeight="1">
      <c r="C432" s="321" t="s">
        <v>669</v>
      </c>
      <c r="E432" s="321">
        <v>0</v>
      </c>
      <c r="F432" s="321">
        <v>0</v>
      </c>
      <c r="G432" s="321">
        <v>0</v>
      </c>
      <c r="H432" s="321">
        <v>0</v>
      </c>
      <c r="I432" s="321">
        <v>0</v>
      </c>
      <c r="J432" s="321">
        <v>0</v>
      </c>
      <c r="K432" s="321">
        <v>0</v>
      </c>
      <c r="L432" s="321">
        <v>0</v>
      </c>
      <c r="M432" s="321">
        <v>0</v>
      </c>
      <c r="N432" s="321">
        <v>0</v>
      </c>
      <c r="O432" s="321">
        <v>0</v>
      </c>
      <c r="P432" s="321">
        <v>0</v>
      </c>
      <c r="Q432" s="321">
        <v>0</v>
      </c>
    </row>
    <row r="433" spans="1:18" ht="14.25" customHeight="1">
      <c r="C433" s="321" t="s">
        <v>478</v>
      </c>
      <c r="D433" s="321" t="s">
        <v>479</v>
      </c>
      <c r="E433" s="321">
        <v>0</v>
      </c>
      <c r="F433" s="321">
        <v>0</v>
      </c>
      <c r="G433" s="321">
        <v>0</v>
      </c>
      <c r="H433" s="321">
        <v>0</v>
      </c>
      <c r="I433" s="321">
        <v>0</v>
      </c>
      <c r="J433" s="321">
        <v>0</v>
      </c>
      <c r="K433" s="321">
        <v>0</v>
      </c>
      <c r="L433" s="321">
        <v>0</v>
      </c>
      <c r="M433" s="321">
        <v>0</v>
      </c>
      <c r="N433" s="321">
        <v>0</v>
      </c>
      <c r="O433" s="321">
        <v>0</v>
      </c>
      <c r="P433" s="321">
        <v>0</v>
      </c>
      <c r="Q433" s="321">
        <v>0</v>
      </c>
      <c r="R433" s="321">
        <v>0</v>
      </c>
    </row>
    <row r="434" spans="1:18" ht="14.25" customHeight="1">
      <c r="C434" s="321" t="s">
        <v>480</v>
      </c>
      <c r="D434" s="321" t="s">
        <v>479</v>
      </c>
      <c r="E434" s="321">
        <v>0</v>
      </c>
      <c r="F434" s="321">
        <v>0</v>
      </c>
      <c r="G434" s="321">
        <v>0</v>
      </c>
      <c r="H434" s="321">
        <v>0</v>
      </c>
      <c r="I434" s="321">
        <v>0</v>
      </c>
      <c r="J434" s="321">
        <v>0</v>
      </c>
      <c r="K434" s="321">
        <v>0</v>
      </c>
      <c r="L434" s="321">
        <v>0</v>
      </c>
      <c r="M434" s="321">
        <v>0</v>
      </c>
      <c r="N434" s="321">
        <v>0</v>
      </c>
      <c r="O434" s="321">
        <v>0</v>
      </c>
      <c r="P434" s="321">
        <v>0</v>
      </c>
      <c r="Q434" s="321">
        <v>0</v>
      </c>
      <c r="R434" s="321">
        <v>0</v>
      </c>
    </row>
    <row r="435" spans="1:18" ht="14.25" customHeight="1">
      <c r="B435" s="321" t="s">
        <v>505</v>
      </c>
      <c r="E435" s="321">
        <v>0</v>
      </c>
      <c r="F435" s="321">
        <v>0</v>
      </c>
      <c r="G435" s="321">
        <v>0</v>
      </c>
      <c r="H435" s="321">
        <v>0</v>
      </c>
      <c r="I435" s="321">
        <v>0</v>
      </c>
      <c r="J435" s="321">
        <v>0</v>
      </c>
      <c r="K435" s="321">
        <v>0</v>
      </c>
      <c r="L435" s="321">
        <v>0</v>
      </c>
      <c r="M435" s="321">
        <v>0</v>
      </c>
      <c r="N435" s="321">
        <v>0</v>
      </c>
      <c r="O435" s="321">
        <v>0</v>
      </c>
      <c r="P435" s="321">
        <v>0</v>
      </c>
      <c r="Q435" s="321">
        <v>0</v>
      </c>
    </row>
    <row r="436" spans="1:18" ht="14.25" customHeight="1">
      <c r="B436" s="321" t="s">
        <v>481</v>
      </c>
      <c r="E436" s="321">
        <v>0</v>
      </c>
      <c r="F436" s="321">
        <v>0</v>
      </c>
      <c r="G436" s="321">
        <v>0</v>
      </c>
      <c r="H436" s="321">
        <v>0</v>
      </c>
      <c r="I436" s="321">
        <v>0</v>
      </c>
      <c r="J436" s="321">
        <v>0</v>
      </c>
      <c r="K436" s="321">
        <v>0</v>
      </c>
      <c r="L436" s="321">
        <v>0</v>
      </c>
      <c r="M436" s="321">
        <v>0</v>
      </c>
      <c r="N436" s="321">
        <v>0</v>
      </c>
      <c r="O436" s="321">
        <v>0</v>
      </c>
      <c r="P436" s="321">
        <v>0</v>
      </c>
      <c r="Q436" s="321">
        <v>0</v>
      </c>
    </row>
    <row r="437" spans="1:18" ht="14.25" customHeight="1">
      <c r="B437" s="321" t="s">
        <v>482</v>
      </c>
      <c r="E437" s="321">
        <v>0</v>
      </c>
      <c r="F437" s="321">
        <v>0</v>
      </c>
      <c r="G437" s="321">
        <v>0</v>
      </c>
      <c r="H437" s="321">
        <v>0</v>
      </c>
      <c r="I437" s="321">
        <v>0</v>
      </c>
      <c r="J437" s="321">
        <v>0</v>
      </c>
      <c r="K437" s="321">
        <v>0</v>
      </c>
      <c r="L437" s="321">
        <v>0</v>
      </c>
      <c r="M437" s="321">
        <v>0</v>
      </c>
      <c r="N437" s="321">
        <v>0</v>
      </c>
      <c r="O437" s="321">
        <v>0</v>
      </c>
      <c r="P437" s="321">
        <v>0</v>
      </c>
      <c r="Q437" s="321">
        <v>0</v>
      </c>
    </row>
    <row r="438" spans="1:18" ht="14.25" customHeight="1"/>
    <row r="439" spans="1:18" ht="14.25" customHeight="1">
      <c r="A439" s="321" t="s">
        <v>679</v>
      </c>
      <c r="C439" s="321" t="s">
        <v>474</v>
      </c>
      <c r="D439" s="321" t="s">
        <v>37</v>
      </c>
      <c r="E439" s="321">
        <v>0</v>
      </c>
      <c r="F439" s="321">
        <v>0</v>
      </c>
      <c r="G439" s="321">
        <v>0</v>
      </c>
      <c r="H439" s="321">
        <v>0</v>
      </c>
      <c r="I439" s="321">
        <v>0</v>
      </c>
      <c r="J439" s="321">
        <v>0</v>
      </c>
      <c r="K439" s="321">
        <v>0</v>
      </c>
      <c r="L439" s="321">
        <v>0</v>
      </c>
      <c r="M439" s="321">
        <v>0</v>
      </c>
      <c r="N439" s="321">
        <v>0</v>
      </c>
      <c r="O439" s="321">
        <v>0</v>
      </c>
      <c r="P439" s="321">
        <v>0</v>
      </c>
      <c r="Q439" s="321">
        <v>0</v>
      </c>
    </row>
    <row r="440" spans="1:18" ht="14.25" customHeight="1">
      <c r="C440" s="321" t="s">
        <v>484</v>
      </c>
      <c r="E440" s="321">
        <v>0</v>
      </c>
      <c r="F440" s="321">
        <v>0</v>
      </c>
      <c r="G440" s="321">
        <v>0</v>
      </c>
      <c r="H440" s="321">
        <v>0</v>
      </c>
      <c r="I440" s="321">
        <v>0</v>
      </c>
      <c r="J440" s="321">
        <v>0</v>
      </c>
      <c r="K440" s="321">
        <v>0</v>
      </c>
      <c r="L440" s="321">
        <v>0</v>
      </c>
      <c r="M440" s="321">
        <v>0</v>
      </c>
      <c r="N440" s="321">
        <v>0</v>
      </c>
      <c r="O440" s="321">
        <v>0</v>
      </c>
      <c r="P440" s="321">
        <v>0</v>
      </c>
      <c r="Q440" s="321">
        <v>0</v>
      </c>
    </row>
    <row r="441" spans="1:18" ht="14.25" customHeight="1">
      <c r="C441" s="321" t="s">
        <v>476</v>
      </c>
      <c r="E441" s="321">
        <v>0</v>
      </c>
      <c r="F441" s="321">
        <v>0</v>
      </c>
      <c r="G441" s="321">
        <v>0</v>
      </c>
      <c r="H441" s="321">
        <v>0</v>
      </c>
      <c r="I441" s="321">
        <v>0</v>
      </c>
      <c r="J441" s="321">
        <v>0</v>
      </c>
      <c r="K441" s="321">
        <v>0</v>
      </c>
      <c r="L441" s="321">
        <v>0</v>
      </c>
      <c r="M441" s="321">
        <v>0</v>
      </c>
      <c r="N441" s="321">
        <v>0</v>
      </c>
      <c r="O441" s="321">
        <v>0</v>
      </c>
      <c r="P441" s="321">
        <v>0</v>
      </c>
      <c r="Q441" s="321">
        <v>0</v>
      </c>
    </row>
    <row r="442" spans="1:18" ht="14.25" customHeight="1">
      <c r="C442" s="321" t="s">
        <v>478</v>
      </c>
      <c r="D442" s="321" t="s">
        <v>479</v>
      </c>
      <c r="E442" s="321">
        <v>0</v>
      </c>
      <c r="F442" s="321">
        <v>0</v>
      </c>
      <c r="G442" s="321">
        <v>0</v>
      </c>
      <c r="H442" s="321">
        <v>0</v>
      </c>
      <c r="I442" s="321">
        <v>0</v>
      </c>
      <c r="J442" s="321">
        <v>0</v>
      </c>
      <c r="K442" s="321">
        <v>0</v>
      </c>
      <c r="L442" s="321">
        <v>0</v>
      </c>
      <c r="M442" s="321">
        <v>0</v>
      </c>
      <c r="N442" s="321">
        <v>0</v>
      </c>
      <c r="O442" s="321">
        <v>0</v>
      </c>
      <c r="P442" s="321">
        <v>0</v>
      </c>
      <c r="Q442" s="321">
        <v>0</v>
      </c>
      <c r="R442" s="321">
        <v>0</v>
      </c>
    </row>
    <row r="443" spans="1:18" ht="14.25" customHeight="1">
      <c r="C443" s="321" t="s">
        <v>480</v>
      </c>
      <c r="D443" s="321" t="s">
        <v>479</v>
      </c>
      <c r="E443" s="321">
        <v>0</v>
      </c>
      <c r="F443" s="321">
        <v>0</v>
      </c>
      <c r="G443" s="321">
        <v>0</v>
      </c>
      <c r="H443" s="321">
        <v>0</v>
      </c>
      <c r="I443" s="321">
        <v>0</v>
      </c>
      <c r="J443" s="321">
        <v>0</v>
      </c>
      <c r="K443" s="321">
        <v>0</v>
      </c>
      <c r="L443" s="321">
        <v>0</v>
      </c>
      <c r="M443" s="321">
        <v>0</v>
      </c>
      <c r="N443" s="321">
        <v>0</v>
      </c>
      <c r="O443" s="321">
        <v>0</v>
      </c>
      <c r="P443" s="321">
        <v>0</v>
      </c>
      <c r="Q443" s="321">
        <v>0</v>
      </c>
      <c r="R443" s="321">
        <v>0</v>
      </c>
    </row>
    <row r="444" spans="1:18" ht="14.25" customHeight="1">
      <c r="B444" s="321" t="s">
        <v>481</v>
      </c>
      <c r="E444" s="321">
        <v>0</v>
      </c>
      <c r="F444" s="321">
        <v>0</v>
      </c>
      <c r="G444" s="321">
        <v>0</v>
      </c>
      <c r="H444" s="321">
        <v>0</v>
      </c>
      <c r="I444" s="321">
        <v>0</v>
      </c>
      <c r="J444" s="321">
        <v>0</v>
      </c>
      <c r="K444" s="321">
        <v>0</v>
      </c>
      <c r="L444" s="321">
        <v>0</v>
      </c>
      <c r="M444" s="321">
        <v>0</v>
      </c>
      <c r="N444" s="321">
        <v>0</v>
      </c>
      <c r="O444" s="321">
        <v>0</v>
      </c>
      <c r="P444" s="321">
        <v>0</v>
      </c>
      <c r="Q444" s="321">
        <v>0</v>
      </c>
    </row>
    <row r="445" spans="1:18" ht="14.25" customHeight="1">
      <c r="B445" s="321" t="s">
        <v>482</v>
      </c>
      <c r="E445" s="321">
        <v>0</v>
      </c>
      <c r="F445" s="321">
        <v>0</v>
      </c>
      <c r="G445" s="321">
        <v>0</v>
      </c>
      <c r="H445" s="321">
        <v>0</v>
      </c>
      <c r="I445" s="321">
        <v>0</v>
      </c>
      <c r="J445" s="321">
        <v>0</v>
      </c>
      <c r="K445" s="321">
        <v>0</v>
      </c>
      <c r="L445" s="321">
        <v>0</v>
      </c>
      <c r="M445" s="321">
        <v>0</v>
      </c>
      <c r="N445" s="321">
        <v>0</v>
      </c>
      <c r="O445" s="321">
        <v>0</v>
      </c>
      <c r="P445" s="321">
        <v>0</v>
      </c>
      <c r="Q445" s="321">
        <v>0</v>
      </c>
    </row>
    <row r="446" spans="1:18" ht="14.25" customHeight="1"/>
    <row r="447" spans="1:18" ht="14.25" customHeight="1">
      <c r="A447" s="321" t="s">
        <v>680</v>
      </c>
      <c r="C447" s="321" t="s">
        <v>474</v>
      </c>
      <c r="D447" s="321" t="s">
        <v>37</v>
      </c>
      <c r="E447" s="321">
        <v>0</v>
      </c>
      <c r="F447" s="321">
        <v>0</v>
      </c>
      <c r="G447" s="321">
        <v>0</v>
      </c>
      <c r="H447" s="321">
        <v>0</v>
      </c>
      <c r="I447" s="321">
        <v>0</v>
      </c>
      <c r="J447" s="321">
        <v>0</v>
      </c>
      <c r="K447" s="321">
        <v>0</v>
      </c>
      <c r="L447" s="321">
        <v>0</v>
      </c>
      <c r="M447" s="321">
        <v>0</v>
      </c>
      <c r="N447" s="321">
        <v>0</v>
      </c>
      <c r="O447" s="321">
        <v>0</v>
      </c>
      <c r="P447" s="321">
        <v>0</v>
      </c>
      <c r="Q447" s="321">
        <v>0</v>
      </c>
    </row>
    <row r="448" spans="1:18" ht="14.25" customHeight="1">
      <c r="C448" s="321" t="s">
        <v>484</v>
      </c>
      <c r="E448" s="321">
        <v>0</v>
      </c>
      <c r="F448" s="321">
        <v>0</v>
      </c>
      <c r="G448" s="321">
        <v>0</v>
      </c>
      <c r="H448" s="321">
        <v>0</v>
      </c>
      <c r="I448" s="321">
        <v>0</v>
      </c>
      <c r="J448" s="321">
        <v>0</v>
      </c>
      <c r="K448" s="321">
        <v>0</v>
      </c>
      <c r="L448" s="321">
        <v>0</v>
      </c>
      <c r="M448" s="321">
        <v>0</v>
      </c>
      <c r="N448" s="321">
        <v>0</v>
      </c>
      <c r="O448" s="321">
        <v>0</v>
      </c>
      <c r="P448" s="321">
        <v>0</v>
      </c>
      <c r="Q448" s="321">
        <v>0</v>
      </c>
    </row>
    <row r="449" spans="1:18" ht="14.25" customHeight="1">
      <c r="C449" s="321" t="s">
        <v>476</v>
      </c>
      <c r="E449" s="321">
        <v>0</v>
      </c>
      <c r="F449" s="321">
        <v>0</v>
      </c>
      <c r="G449" s="321">
        <v>0</v>
      </c>
      <c r="H449" s="321">
        <v>0</v>
      </c>
      <c r="I449" s="321">
        <v>0</v>
      </c>
      <c r="J449" s="321">
        <v>0</v>
      </c>
      <c r="K449" s="321">
        <v>0</v>
      </c>
      <c r="L449" s="321">
        <v>0</v>
      </c>
      <c r="M449" s="321">
        <v>0</v>
      </c>
      <c r="N449" s="321">
        <v>0</v>
      </c>
      <c r="O449" s="321">
        <v>0</v>
      </c>
      <c r="P449" s="321">
        <v>0</v>
      </c>
      <c r="Q449" s="321">
        <v>0</v>
      </c>
    </row>
    <row r="450" spans="1:18" ht="14.25" customHeight="1">
      <c r="C450" s="321" t="s">
        <v>478</v>
      </c>
      <c r="D450" s="321" t="s">
        <v>479</v>
      </c>
      <c r="E450" s="321">
        <v>0</v>
      </c>
      <c r="F450" s="321">
        <v>0</v>
      </c>
      <c r="G450" s="321">
        <v>0</v>
      </c>
      <c r="H450" s="321">
        <v>0</v>
      </c>
      <c r="I450" s="321">
        <v>0</v>
      </c>
      <c r="J450" s="321">
        <v>0</v>
      </c>
      <c r="K450" s="321">
        <v>0</v>
      </c>
      <c r="L450" s="321">
        <v>0</v>
      </c>
      <c r="M450" s="321">
        <v>0</v>
      </c>
      <c r="N450" s="321">
        <v>0</v>
      </c>
      <c r="O450" s="321">
        <v>0</v>
      </c>
      <c r="P450" s="321">
        <v>0</v>
      </c>
      <c r="Q450" s="321">
        <v>0</v>
      </c>
      <c r="R450" s="321">
        <v>0</v>
      </c>
    </row>
    <row r="451" spans="1:18" ht="14.25" customHeight="1">
      <c r="C451" s="321" t="s">
        <v>480</v>
      </c>
      <c r="D451" s="321" t="s">
        <v>479</v>
      </c>
      <c r="E451" s="321">
        <v>0</v>
      </c>
      <c r="F451" s="321">
        <v>0</v>
      </c>
      <c r="G451" s="321">
        <v>0</v>
      </c>
      <c r="H451" s="321">
        <v>0</v>
      </c>
      <c r="I451" s="321">
        <v>0</v>
      </c>
      <c r="J451" s="321">
        <v>0</v>
      </c>
      <c r="K451" s="321">
        <v>0</v>
      </c>
      <c r="L451" s="321">
        <v>0</v>
      </c>
      <c r="M451" s="321">
        <v>0</v>
      </c>
      <c r="N451" s="321">
        <v>0</v>
      </c>
      <c r="O451" s="321">
        <v>0</v>
      </c>
      <c r="P451" s="321">
        <v>0</v>
      </c>
      <c r="Q451" s="321">
        <v>0</v>
      </c>
      <c r="R451" s="321">
        <v>0</v>
      </c>
    </row>
    <row r="452" spans="1:18" ht="14.25" customHeight="1">
      <c r="B452" s="321" t="s">
        <v>481</v>
      </c>
      <c r="E452" s="321">
        <v>0</v>
      </c>
      <c r="F452" s="321">
        <v>0</v>
      </c>
      <c r="G452" s="321">
        <v>0</v>
      </c>
      <c r="H452" s="321">
        <v>0</v>
      </c>
      <c r="I452" s="321">
        <v>0</v>
      </c>
      <c r="J452" s="321">
        <v>0</v>
      </c>
      <c r="K452" s="321">
        <v>0</v>
      </c>
      <c r="L452" s="321">
        <v>0</v>
      </c>
      <c r="M452" s="321">
        <v>0</v>
      </c>
      <c r="N452" s="321">
        <v>0</v>
      </c>
      <c r="O452" s="321">
        <v>0</v>
      </c>
      <c r="P452" s="321">
        <v>0</v>
      </c>
      <c r="Q452" s="321">
        <v>0</v>
      </c>
    </row>
    <row r="453" spans="1:18" ht="14.25" customHeight="1">
      <c r="B453" s="321" t="s">
        <v>482</v>
      </c>
      <c r="E453" s="321">
        <v>0</v>
      </c>
      <c r="F453" s="321">
        <v>0</v>
      </c>
      <c r="G453" s="321">
        <v>0</v>
      </c>
      <c r="H453" s="321">
        <v>0</v>
      </c>
      <c r="I453" s="321">
        <v>0</v>
      </c>
      <c r="J453" s="321">
        <v>0</v>
      </c>
      <c r="K453" s="321">
        <v>0</v>
      </c>
      <c r="L453" s="321">
        <v>0</v>
      </c>
      <c r="M453" s="321">
        <v>0</v>
      </c>
      <c r="N453" s="321">
        <v>0</v>
      </c>
      <c r="O453" s="321">
        <v>0</v>
      </c>
      <c r="P453" s="321">
        <v>0</v>
      </c>
      <c r="Q453" s="321">
        <v>0</v>
      </c>
    </row>
    <row r="454" spans="1:18" ht="14.25" customHeight="1"/>
    <row r="455" spans="1:18" ht="14.25" customHeight="1">
      <c r="A455" s="321" t="s">
        <v>690</v>
      </c>
      <c r="C455" s="321" t="s">
        <v>474</v>
      </c>
      <c r="D455" s="321" t="s">
        <v>37</v>
      </c>
      <c r="E455" s="321">
        <v>0</v>
      </c>
      <c r="F455" s="321">
        <v>0</v>
      </c>
      <c r="G455" s="321">
        <v>0</v>
      </c>
      <c r="H455" s="321">
        <v>0</v>
      </c>
      <c r="I455" s="321">
        <v>0</v>
      </c>
      <c r="J455" s="321">
        <v>0</v>
      </c>
      <c r="K455" s="321">
        <v>0</v>
      </c>
      <c r="L455" s="321">
        <v>0</v>
      </c>
      <c r="M455" s="321">
        <v>0</v>
      </c>
      <c r="N455" s="321">
        <v>0</v>
      </c>
      <c r="O455" s="321">
        <v>0</v>
      </c>
      <c r="P455" s="321">
        <v>0</v>
      </c>
      <c r="Q455" s="321">
        <v>0</v>
      </c>
    </row>
    <row r="456" spans="1:18" ht="14.25" customHeight="1">
      <c r="C456" s="321" t="s">
        <v>476</v>
      </c>
      <c r="E456" s="321">
        <v>0</v>
      </c>
      <c r="F456" s="321">
        <v>0</v>
      </c>
      <c r="G456" s="321">
        <v>0</v>
      </c>
      <c r="H456" s="321">
        <v>0</v>
      </c>
      <c r="I456" s="321">
        <v>0</v>
      </c>
      <c r="J456" s="321">
        <v>0</v>
      </c>
      <c r="K456" s="321">
        <v>0</v>
      </c>
      <c r="L456" s="321">
        <v>0</v>
      </c>
      <c r="M456" s="321">
        <v>0</v>
      </c>
      <c r="N456" s="321">
        <v>0</v>
      </c>
      <c r="O456" s="321">
        <v>0</v>
      </c>
      <c r="P456" s="321">
        <v>0</v>
      </c>
      <c r="Q456" s="321">
        <v>0</v>
      </c>
    </row>
    <row r="457" spans="1:18" ht="14.25" customHeight="1">
      <c r="C457" s="321" t="s">
        <v>478</v>
      </c>
      <c r="D457" s="321" t="s">
        <v>479</v>
      </c>
      <c r="E457" s="321">
        <v>0</v>
      </c>
      <c r="F457" s="321">
        <v>0</v>
      </c>
      <c r="G457" s="321">
        <v>0</v>
      </c>
      <c r="H457" s="321">
        <v>0</v>
      </c>
      <c r="I457" s="321">
        <v>0</v>
      </c>
      <c r="J457" s="321">
        <v>0</v>
      </c>
      <c r="K457" s="321">
        <v>0</v>
      </c>
      <c r="L457" s="321">
        <v>0</v>
      </c>
      <c r="M457" s="321">
        <v>0</v>
      </c>
      <c r="N457" s="321">
        <v>0</v>
      </c>
      <c r="O457" s="321">
        <v>0</v>
      </c>
      <c r="P457" s="321">
        <v>0</v>
      </c>
      <c r="Q457" s="321">
        <v>0</v>
      </c>
      <c r="R457" s="321">
        <v>0</v>
      </c>
    </row>
    <row r="458" spans="1:18" ht="14.25" customHeight="1">
      <c r="C458" s="321" t="s">
        <v>480</v>
      </c>
      <c r="D458" s="321" t="s">
        <v>479</v>
      </c>
      <c r="E458" s="321">
        <v>0</v>
      </c>
      <c r="F458" s="321">
        <v>0</v>
      </c>
      <c r="G458" s="321">
        <v>0</v>
      </c>
      <c r="H458" s="321">
        <v>0</v>
      </c>
      <c r="I458" s="321">
        <v>0</v>
      </c>
      <c r="J458" s="321">
        <v>0</v>
      </c>
      <c r="K458" s="321">
        <v>0</v>
      </c>
      <c r="L458" s="321">
        <v>0</v>
      </c>
      <c r="M458" s="321">
        <v>0</v>
      </c>
      <c r="N458" s="321">
        <v>0</v>
      </c>
      <c r="O458" s="321">
        <v>0</v>
      </c>
      <c r="P458" s="321">
        <v>0</v>
      </c>
      <c r="Q458" s="321">
        <v>0</v>
      </c>
      <c r="R458" s="321">
        <v>0</v>
      </c>
    </row>
    <row r="459" spans="1:18" ht="14.25" customHeight="1">
      <c r="B459" s="321" t="s">
        <v>481</v>
      </c>
      <c r="E459" s="321">
        <v>0</v>
      </c>
      <c r="F459" s="321">
        <v>0</v>
      </c>
      <c r="G459" s="321">
        <v>0</v>
      </c>
      <c r="H459" s="321">
        <v>0</v>
      </c>
      <c r="I459" s="321">
        <v>0</v>
      </c>
      <c r="J459" s="321">
        <v>0</v>
      </c>
      <c r="K459" s="321">
        <v>0</v>
      </c>
      <c r="L459" s="321">
        <v>0</v>
      </c>
      <c r="M459" s="321">
        <v>0</v>
      </c>
      <c r="N459" s="321">
        <v>0</v>
      </c>
      <c r="O459" s="321">
        <v>0</v>
      </c>
      <c r="P459" s="321">
        <v>0</v>
      </c>
      <c r="Q459" s="321">
        <v>0</v>
      </c>
    </row>
    <row r="460" spans="1:18" ht="14.25" customHeight="1">
      <c r="B460" s="321" t="s">
        <v>482</v>
      </c>
      <c r="E460" s="321">
        <v>0</v>
      </c>
      <c r="F460" s="321">
        <v>0</v>
      </c>
      <c r="G460" s="321">
        <v>0</v>
      </c>
      <c r="H460" s="321">
        <v>0</v>
      </c>
      <c r="I460" s="321">
        <v>0</v>
      </c>
      <c r="J460" s="321">
        <v>0</v>
      </c>
      <c r="K460" s="321">
        <v>0</v>
      </c>
      <c r="L460" s="321">
        <v>0</v>
      </c>
      <c r="M460" s="321">
        <v>0</v>
      </c>
      <c r="N460" s="321">
        <v>0</v>
      </c>
      <c r="O460" s="321">
        <v>0</v>
      </c>
      <c r="P460" s="321">
        <v>0</v>
      </c>
      <c r="Q460" s="321">
        <v>0</v>
      </c>
    </row>
    <row r="461" spans="1:18" ht="14.25" customHeight="1"/>
    <row r="462" spans="1:18" ht="14.25" customHeight="1">
      <c r="A462" s="321" t="s">
        <v>685</v>
      </c>
      <c r="C462" s="321" t="s">
        <v>474</v>
      </c>
      <c r="D462" s="321" t="s">
        <v>37</v>
      </c>
      <c r="E462" s="321">
        <v>0</v>
      </c>
      <c r="F462" s="321">
        <v>0</v>
      </c>
      <c r="G462" s="321">
        <v>0</v>
      </c>
      <c r="H462" s="321">
        <v>0</v>
      </c>
      <c r="I462" s="321">
        <v>0</v>
      </c>
      <c r="J462" s="321">
        <v>0</v>
      </c>
      <c r="K462" s="321">
        <v>0</v>
      </c>
      <c r="L462" s="321">
        <v>0</v>
      </c>
      <c r="M462" s="321">
        <v>0</v>
      </c>
      <c r="N462" s="321">
        <v>0</v>
      </c>
      <c r="O462" s="321">
        <v>0</v>
      </c>
      <c r="P462" s="321">
        <v>0</v>
      </c>
      <c r="Q462" s="321">
        <v>0</v>
      </c>
    </row>
    <row r="463" spans="1:18" ht="14.25" customHeight="1">
      <c r="C463" s="321" t="s">
        <v>476</v>
      </c>
      <c r="E463" s="321">
        <v>0</v>
      </c>
      <c r="F463" s="321">
        <v>0</v>
      </c>
      <c r="G463" s="321">
        <v>0</v>
      </c>
      <c r="H463" s="321">
        <v>0</v>
      </c>
      <c r="I463" s="321">
        <v>0</v>
      </c>
      <c r="J463" s="321">
        <v>0</v>
      </c>
      <c r="K463" s="321">
        <v>0</v>
      </c>
      <c r="L463" s="321">
        <v>0</v>
      </c>
      <c r="M463" s="321">
        <v>0</v>
      </c>
      <c r="N463" s="321">
        <v>0</v>
      </c>
      <c r="O463" s="321">
        <v>0</v>
      </c>
      <c r="P463" s="321">
        <v>0</v>
      </c>
      <c r="Q463" s="321">
        <v>0</v>
      </c>
    </row>
    <row r="464" spans="1:18" ht="14.25" customHeight="1">
      <c r="C464" s="321" t="s">
        <v>478</v>
      </c>
      <c r="D464" s="321" t="s">
        <v>479</v>
      </c>
      <c r="E464" s="321">
        <v>0</v>
      </c>
      <c r="F464" s="321">
        <v>0</v>
      </c>
      <c r="G464" s="321">
        <v>0</v>
      </c>
      <c r="H464" s="321">
        <v>0</v>
      </c>
      <c r="I464" s="321">
        <v>0</v>
      </c>
      <c r="J464" s="321">
        <v>0</v>
      </c>
      <c r="K464" s="321">
        <v>0</v>
      </c>
      <c r="L464" s="321">
        <v>0</v>
      </c>
      <c r="M464" s="321">
        <v>0</v>
      </c>
      <c r="N464" s="321">
        <v>0</v>
      </c>
      <c r="O464" s="321">
        <v>0</v>
      </c>
      <c r="P464" s="321">
        <v>0</v>
      </c>
      <c r="Q464" s="321">
        <v>0</v>
      </c>
      <c r="R464" s="321">
        <v>0</v>
      </c>
    </row>
    <row r="465" spans="1:18" ht="14.25" customHeight="1">
      <c r="C465" s="321" t="s">
        <v>480</v>
      </c>
      <c r="D465" s="321" t="s">
        <v>479</v>
      </c>
      <c r="E465" s="321">
        <v>0</v>
      </c>
      <c r="F465" s="321">
        <v>0</v>
      </c>
      <c r="G465" s="321">
        <v>0</v>
      </c>
      <c r="H465" s="321">
        <v>0</v>
      </c>
      <c r="I465" s="321">
        <v>0</v>
      </c>
      <c r="J465" s="321">
        <v>0</v>
      </c>
      <c r="K465" s="321">
        <v>0</v>
      </c>
      <c r="L465" s="321">
        <v>0</v>
      </c>
      <c r="M465" s="321">
        <v>0</v>
      </c>
      <c r="N465" s="321">
        <v>0</v>
      </c>
      <c r="O465" s="321">
        <v>0</v>
      </c>
      <c r="P465" s="321">
        <v>0</v>
      </c>
      <c r="Q465" s="321">
        <v>0</v>
      </c>
      <c r="R465" s="321">
        <v>0</v>
      </c>
    </row>
    <row r="466" spans="1:18" ht="14.25" customHeight="1">
      <c r="B466" s="321" t="s">
        <v>481</v>
      </c>
      <c r="E466" s="321">
        <v>0</v>
      </c>
      <c r="F466" s="321">
        <v>0</v>
      </c>
      <c r="G466" s="321">
        <v>0</v>
      </c>
      <c r="H466" s="321">
        <v>0</v>
      </c>
      <c r="I466" s="321">
        <v>0</v>
      </c>
      <c r="J466" s="321">
        <v>0</v>
      </c>
      <c r="K466" s="321">
        <v>0</v>
      </c>
      <c r="L466" s="321">
        <v>0</v>
      </c>
      <c r="M466" s="321">
        <v>0</v>
      </c>
      <c r="N466" s="321">
        <v>0</v>
      </c>
      <c r="O466" s="321">
        <v>0</v>
      </c>
      <c r="P466" s="321">
        <v>0</v>
      </c>
      <c r="Q466" s="321">
        <v>0</v>
      </c>
    </row>
    <row r="467" spans="1:18" ht="14.25" customHeight="1">
      <c r="B467" s="321" t="s">
        <v>482</v>
      </c>
      <c r="E467" s="321">
        <v>0</v>
      </c>
      <c r="F467" s="321">
        <v>0</v>
      </c>
      <c r="G467" s="321">
        <v>0</v>
      </c>
      <c r="H467" s="321">
        <v>0</v>
      </c>
      <c r="I467" s="321">
        <v>0</v>
      </c>
      <c r="J467" s="321">
        <v>0</v>
      </c>
      <c r="K467" s="321">
        <v>0</v>
      </c>
      <c r="L467" s="321">
        <v>0</v>
      </c>
      <c r="M467" s="321">
        <v>0</v>
      </c>
      <c r="N467" s="321">
        <v>0</v>
      </c>
      <c r="O467" s="321">
        <v>0</v>
      </c>
      <c r="P467" s="321">
        <v>0</v>
      </c>
      <c r="Q467" s="321">
        <v>0</v>
      </c>
    </row>
    <row r="468" spans="1:18" ht="14.25" customHeight="1"/>
    <row r="469" spans="1:18" ht="14.25" customHeight="1">
      <c r="A469" s="321" t="s">
        <v>486</v>
      </c>
      <c r="D469" s="321" t="s">
        <v>479</v>
      </c>
      <c r="E469" s="321">
        <v>9</v>
      </c>
      <c r="F469" s="321">
        <v>9</v>
      </c>
      <c r="G469" s="321">
        <v>9</v>
      </c>
      <c r="H469" s="321">
        <v>9</v>
      </c>
      <c r="I469" s="321">
        <v>9</v>
      </c>
      <c r="J469" s="321">
        <v>9</v>
      </c>
      <c r="K469" s="321">
        <v>9</v>
      </c>
      <c r="L469" s="321">
        <v>9</v>
      </c>
      <c r="M469" s="321">
        <v>9</v>
      </c>
      <c r="N469" s="321">
        <v>9</v>
      </c>
      <c r="O469" s="321">
        <v>9</v>
      </c>
      <c r="P469" s="321">
        <v>9</v>
      </c>
      <c r="Q469" s="321">
        <v>9</v>
      </c>
      <c r="R469" s="321">
        <v>9</v>
      </c>
    </row>
    <row r="470" spans="1:18" ht="14.25" customHeight="1">
      <c r="A470" s="321" t="s">
        <v>487</v>
      </c>
      <c r="D470" s="321" t="s">
        <v>479</v>
      </c>
      <c r="E470" s="321">
        <v>186</v>
      </c>
      <c r="F470" s="321">
        <v>186</v>
      </c>
      <c r="G470" s="321">
        <v>168</v>
      </c>
      <c r="H470" s="321">
        <v>186</v>
      </c>
      <c r="I470" s="321">
        <v>180</v>
      </c>
      <c r="J470" s="321">
        <v>186</v>
      </c>
      <c r="K470" s="321">
        <v>180</v>
      </c>
      <c r="L470" s="321">
        <v>186</v>
      </c>
      <c r="M470" s="321">
        <v>186</v>
      </c>
      <c r="N470" s="321">
        <v>180</v>
      </c>
      <c r="O470" s="321">
        <v>186</v>
      </c>
      <c r="P470" s="321">
        <v>180</v>
      </c>
      <c r="Q470" s="321">
        <v>186</v>
      </c>
      <c r="R470" s="321">
        <v>2190</v>
      </c>
    </row>
    <row r="471" spans="1:18" ht="14.25" customHeight="1">
      <c r="A471" s="321" t="s">
        <v>623</v>
      </c>
      <c r="C471" s="321" t="s">
        <v>480</v>
      </c>
      <c r="D471" s="321" t="s">
        <v>479</v>
      </c>
      <c r="E471" s="321">
        <v>1674</v>
      </c>
      <c r="F471" s="321">
        <v>1674</v>
      </c>
      <c r="G471" s="321">
        <v>1512</v>
      </c>
      <c r="H471" s="321">
        <v>1674</v>
      </c>
      <c r="I471" s="321">
        <v>1620</v>
      </c>
      <c r="J471" s="321">
        <v>1674</v>
      </c>
      <c r="K471" s="321">
        <v>1620</v>
      </c>
      <c r="L471" s="321">
        <v>1674</v>
      </c>
      <c r="M471" s="321">
        <v>1674</v>
      </c>
      <c r="N471" s="321">
        <v>1620</v>
      </c>
      <c r="O471" s="321">
        <v>1674</v>
      </c>
      <c r="P471" s="321">
        <v>1620</v>
      </c>
      <c r="Q471" s="321">
        <v>1674</v>
      </c>
      <c r="R471" s="321">
        <v>19710</v>
      </c>
    </row>
    <row r="472" spans="1:18" ht="14.25" customHeight="1"/>
    <row r="473" spans="1:18" ht="14.25" customHeight="1"/>
    <row r="474" spans="1:18" ht="14.25" customHeight="1">
      <c r="A474" s="321" t="s">
        <v>569</v>
      </c>
    </row>
    <row r="475" spans="1:18" ht="14.25" customHeight="1">
      <c r="A475" s="321" t="s">
        <v>691</v>
      </c>
      <c r="C475" s="321" t="s">
        <v>461</v>
      </c>
      <c r="D475" s="321">
        <v>0</v>
      </c>
      <c r="E475" s="321">
        <v>0</v>
      </c>
      <c r="F475" s="321">
        <v>0</v>
      </c>
      <c r="G475" s="321">
        <v>0</v>
      </c>
      <c r="H475" s="321">
        <v>0</v>
      </c>
      <c r="I475" s="321">
        <v>0</v>
      </c>
      <c r="J475" s="321">
        <v>0</v>
      </c>
      <c r="K475" s="321">
        <v>0</v>
      </c>
      <c r="L475" s="321">
        <v>0</v>
      </c>
      <c r="M475" s="321">
        <v>0</v>
      </c>
      <c r="N475" s="321">
        <v>0</v>
      </c>
      <c r="O475" s="321">
        <v>0</v>
      </c>
      <c r="P475" s="321">
        <v>0</v>
      </c>
      <c r="Q475" s="321">
        <v>0</v>
      </c>
    </row>
    <row r="476" spans="1:18" ht="14.25" customHeight="1">
      <c r="B476" s="321" t="s">
        <v>462</v>
      </c>
      <c r="C476" s="321" t="s">
        <v>463</v>
      </c>
      <c r="D476" s="321">
        <v>0</v>
      </c>
      <c r="E476" s="321">
        <v>0</v>
      </c>
      <c r="F476" s="321">
        <v>0</v>
      </c>
      <c r="G476" s="321">
        <v>0</v>
      </c>
      <c r="H476" s="321">
        <v>0</v>
      </c>
      <c r="I476" s="321">
        <v>0</v>
      </c>
      <c r="J476" s="321">
        <v>0</v>
      </c>
      <c r="K476" s="321">
        <v>0</v>
      </c>
      <c r="L476" s="321">
        <v>0</v>
      </c>
      <c r="M476" s="321">
        <v>0</v>
      </c>
      <c r="N476" s="321">
        <v>0</v>
      </c>
      <c r="O476" s="321">
        <v>0</v>
      </c>
      <c r="P476" s="321">
        <v>0</v>
      </c>
      <c r="Q476" s="321">
        <v>0</v>
      </c>
      <c r="R476" s="321">
        <v>0</v>
      </c>
    </row>
    <row r="477" spans="1:18" ht="14.25" customHeight="1">
      <c r="B477" s="321" t="s">
        <v>464</v>
      </c>
      <c r="C477" s="321" t="s">
        <v>465</v>
      </c>
      <c r="D477" s="321">
        <v>0</v>
      </c>
      <c r="E477" s="321">
        <v>0</v>
      </c>
      <c r="F477" s="321">
        <v>0</v>
      </c>
      <c r="G477" s="321">
        <v>0</v>
      </c>
      <c r="H477" s="321">
        <v>0</v>
      </c>
      <c r="I477" s="321">
        <v>0</v>
      </c>
      <c r="J477" s="321">
        <v>0</v>
      </c>
      <c r="K477" s="321">
        <v>0</v>
      </c>
      <c r="L477" s="321">
        <v>0</v>
      </c>
      <c r="M477" s="321">
        <v>0</v>
      </c>
      <c r="N477" s="321">
        <v>0</v>
      </c>
      <c r="O477" s="321">
        <v>0</v>
      </c>
      <c r="P477" s="321">
        <v>0</v>
      </c>
      <c r="Q477" s="321">
        <v>0</v>
      </c>
    </row>
    <row r="478" spans="1:18" ht="14.25" customHeight="1">
      <c r="B478" s="321" t="s">
        <v>466</v>
      </c>
      <c r="E478" s="321">
        <v>0</v>
      </c>
      <c r="F478" s="321">
        <v>0</v>
      </c>
      <c r="G478" s="321">
        <v>0</v>
      </c>
      <c r="H478" s="321">
        <v>0</v>
      </c>
      <c r="I478" s="321">
        <v>0</v>
      </c>
      <c r="J478" s="321">
        <v>0</v>
      </c>
      <c r="K478" s="321">
        <v>0</v>
      </c>
      <c r="L478" s="321">
        <v>0</v>
      </c>
      <c r="M478" s="321">
        <v>0</v>
      </c>
      <c r="N478" s="321">
        <v>0</v>
      </c>
      <c r="O478" s="321">
        <v>0</v>
      </c>
      <c r="P478" s="321">
        <v>0</v>
      </c>
      <c r="Q478" s="321">
        <v>0</v>
      </c>
    </row>
    <row r="479" spans="1:18" ht="14.25" customHeight="1">
      <c r="B479" s="321" t="s">
        <v>467</v>
      </c>
      <c r="D479" s="321">
        <v>0</v>
      </c>
      <c r="E479" s="321">
        <v>0</v>
      </c>
      <c r="F479" s="321">
        <v>0</v>
      </c>
      <c r="G479" s="321">
        <v>0</v>
      </c>
      <c r="H479" s="321">
        <v>0</v>
      </c>
      <c r="I479" s="321">
        <v>0</v>
      </c>
      <c r="J479" s="321">
        <v>0</v>
      </c>
      <c r="K479" s="321">
        <v>0</v>
      </c>
      <c r="L479" s="321">
        <v>0</v>
      </c>
      <c r="M479" s="321">
        <v>0</v>
      </c>
      <c r="N479" s="321">
        <v>0</v>
      </c>
      <c r="O479" s="321">
        <v>0</v>
      </c>
      <c r="P479" s="321">
        <v>0</v>
      </c>
      <c r="Q479" s="321">
        <v>0</v>
      </c>
      <c r="R479" s="321">
        <v>0</v>
      </c>
    </row>
    <row r="480" spans="1:18" ht="14.25" customHeight="1">
      <c r="B480" s="321" t="s">
        <v>468</v>
      </c>
      <c r="C480" s="321" t="s">
        <v>469</v>
      </c>
    </row>
    <row r="481" spans="1:18" ht="14.25" customHeight="1"/>
    <row r="482" spans="1:18" ht="14.25" customHeight="1">
      <c r="A482" s="321" t="s">
        <v>692</v>
      </c>
      <c r="C482" s="321" t="s">
        <v>474</v>
      </c>
      <c r="D482" s="321" t="s">
        <v>37</v>
      </c>
      <c r="E482" s="321">
        <v>0</v>
      </c>
      <c r="F482" s="321">
        <v>0</v>
      </c>
      <c r="G482" s="321">
        <v>0</v>
      </c>
      <c r="H482" s="321">
        <v>0</v>
      </c>
      <c r="I482" s="321">
        <v>0</v>
      </c>
      <c r="J482" s="321">
        <v>0</v>
      </c>
      <c r="K482" s="321">
        <v>0</v>
      </c>
      <c r="L482" s="321">
        <v>0</v>
      </c>
      <c r="M482" s="321">
        <v>0</v>
      </c>
      <c r="N482" s="321">
        <v>0</v>
      </c>
      <c r="O482" s="321">
        <v>0</v>
      </c>
      <c r="P482" s="321">
        <v>0</v>
      </c>
      <c r="Q482" s="321">
        <v>0</v>
      </c>
    </row>
    <row r="483" spans="1:18" ht="14.25" customHeight="1">
      <c r="C483" s="321" t="s">
        <v>476</v>
      </c>
      <c r="E483" s="321">
        <v>0</v>
      </c>
      <c r="F483" s="321">
        <v>0</v>
      </c>
      <c r="G483" s="321">
        <v>0</v>
      </c>
      <c r="H483" s="321">
        <v>0</v>
      </c>
      <c r="I483" s="321">
        <v>0</v>
      </c>
      <c r="J483" s="321">
        <v>0</v>
      </c>
      <c r="K483" s="321">
        <v>0</v>
      </c>
      <c r="L483" s="321">
        <v>0</v>
      </c>
      <c r="M483" s="321">
        <v>0</v>
      </c>
      <c r="N483" s="321">
        <v>0</v>
      </c>
      <c r="O483" s="321">
        <v>0</v>
      </c>
      <c r="P483" s="321">
        <v>0</v>
      </c>
      <c r="Q483" s="321">
        <v>0</v>
      </c>
    </row>
    <row r="484" spans="1:18" ht="14.25" customHeight="1">
      <c r="C484" s="321" t="s">
        <v>478</v>
      </c>
      <c r="D484" s="321" t="s">
        <v>479</v>
      </c>
      <c r="E484" s="321">
        <v>0</v>
      </c>
      <c r="F484" s="321">
        <v>0</v>
      </c>
      <c r="G484" s="321">
        <v>0</v>
      </c>
      <c r="H484" s="321">
        <v>0</v>
      </c>
      <c r="I484" s="321">
        <v>0</v>
      </c>
      <c r="J484" s="321">
        <v>0</v>
      </c>
      <c r="K484" s="321">
        <v>0</v>
      </c>
      <c r="L484" s="321">
        <v>0</v>
      </c>
      <c r="M484" s="321">
        <v>0</v>
      </c>
      <c r="N484" s="321">
        <v>0</v>
      </c>
      <c r="O484" s="321">
        <v>0</v>
      </c>
      <c r="P484" s="321">
        <v>0</v>
      </c>
      <c r="Q484" s="321">
        <v>0</v>
      </c>
      <c r="R484" s="321">
        <v>0</v>
      </c>
    </row>
    <row r="485" spans="1:18" ht="14.25" customHeight="1">
      <c r="C485" s="321" t="s">
        <v>480</v>
      </c>
      <c r="D485" s="321" t="s">
        <v>479</v>
      </c>
      <c r="E485" s="321">
        <v>0</v>
      </c>
      <c r="F485" s="321">
        <v>0</v>
      </c>
      <c r="G485" s="321">
        <v>0</v>
      </c>
      <c r="H485" s="321">
        <v>0</v>
      </c>
      <c r="I485" s="321">
        <v>0</v>
      </c>
      <c r="J485" s="321">
        <v>0</v>
      </c>
      <c r="K485" s="321">
        <v>0</v>
      </c>
      <c r="L485" s="321">
        <v>0</v>
      </c>
      <c r="M485" s="321">
        <v>0</v>
      </c>
      <c r="N485" s="321">
        <v>0</v>
      </c>
      <c r="O485" s="321">
        <v>0</v>
      </c>
      <c r="P485" s="321">
        <v>0</v>
      </c>
      <c r="Q485" s="321">
        <v>0</v>
      </c>
      <c r="R485" s="321">
        <v>0</v>
      </c>
    </row>
    <row r="486" spans="1:18" ht="14.25" customHeight="1">
      <c r="B486" s="321" t="s">
        <v>481</v>
      </c>
      <c r="E486" s="321">
        <v>0</v>
      </c>
      <c r="F486" s="321">
        <v>0</v>
      </c>
      <c r="G486" s="321">
        <v>0</v>
      </c>
      <c r="H486" s="321">
        <v>0</v>
      </c>
      <c r="I486" s="321">
        <v>0</v>
      </c>
      <c r="J486" s="321">
        <v>0</v>
      </c>
      <c r="K486" s="321">
        <v>0</v>
      </c>
      <c r="L486" s="321">
        <v>0</v>
      </c>
      <c r="M486" s="321">
        <v>0</v>
      </c>
      <c r="N486" s="321">
        <v>0</v>
      </c>
      <c r="O486" s="321">
        <v>0</v>
      </c>
      <c r="P486" s="321">
        <v>0</v>
      </c>
      <c r="Q486" s="321">
        <v>0</v>
      </c>
    </row>
    <row r="487" spans="1:18" ht="14.25" customHeight="1">
      <c r="B487" s="321" t="s">
        <v>482</v>
      </c>
      <c r="E487" s="321">
        <v>0</v>
      </c>
      <c r="F487" s="321">
        <v>0</v>
      </c>
      <c r="G487" s="321">
        <v>0</v>
      </c>
      <c r="H487" s="321">
        <v>0</v>
      </c>
      <c r="I487" s="321">
        <v>0</v>
      </c>
      <c r="J487" s="321">
        <v>0</v>
      </c>
      <c r="K487" s="321">
        <v>0</v>
      </c>
      <c r="L487" s="321">
        <v>0</v>
      </c>
      <c r="M487" s="321">
        <v>0</v>
      </c>
      <c r="N487" s="321">
        <v>0</v>
      </c>
      <c r="O487" s="321">
        <v>0</v>
      </c>
      <c r="P487" s="321">
        <v>0</v>
      </c>
      <c r="Q487" s="321">
        <v>0</v>
      </c>
    </row>
    <row r="488" spans="1:18" ht="14.25" customHeight="1"/>
    <row r="489" spans="1:18" ht="14.25" customHeight="1">
      <c r="A489" s="321" t="s">
        <v>693</v>
      </c>
      <c r="C489" s="321" t="s">
        <v>474</v>
      </c>
      <c r="D489" s="321" t="s">
        <v>37</v>
      </c>
      <c r="E489" s="321">
        <v>0</v>
      </c>
      <c r="F489" s="321">
        <v>0</v>
      </c>
      <c r="G489" s="321">
        <v>0</v>
      </c>
      <c r="H489" s="321">
        <v>0</v>
      </c>
      <c r="I489" s="321">
        <v>0</v>
      </c>
      <c r="J489" s="321">
        <v>0</v>
      </c>
      <c r="K489" s="321">
        <v>0</v>
      </c>
      <c r="L489" s="321">
        <v>0</v>
      </c>
      <c r="M489" s="321">
        <v>0</v>
      </c>
      <c r="N489" s="321">
        <v>0</v>
      </c>
      <c r="O489" s="321">
        <v>0</v>
      </c>
      <c r="P489" s="321">
        <v>0</v>
      </c>
      <c r="Q489" s="321">
        <v>0</v>
      </c>
    </row>
    <row r="490" spans="1:18" ht="14.25" customHeight="1">
      <c r="C490" s="321" t="s">
        <v>476</v>
      </c>
      <c r="E490" s="321">
        <v>0</v>
      </c>
      <c r="F490" s="321">
        <v>0</v>
      </c>
      <c r="G490" s="321">
        <v>0</v>
      </c>
      <c r="H490" s="321">
        <v>0</v>
      </c>
      <c r="I490" s="321">
        <v>0</v>
      </c>
      <c r="J490" s="321">
        <v>0</v>
      </c>
      <c r="K490" s="321">
        <v>0</v>
      </c>
      <c r="L490" s="321">
        <v>0</v>
      </c>
      <c r="M490" s="321">
        <v>0</v>
      </c>
      <c r="N490" s="321">
        <v>0</v>
      </c>
      <c r="O490" s="321">
        <v>0</v>
      </c>
      <c r="P490" s="321">
        <v>0</v>
      </c>
      <c r="Q490" s="321">
        <v>0</v>
      </c>
    </row>
    <row r="491" spans="1:18" ht="14.25" customHeight="1">
      <c r="C491" s="321" t="s">
        <v>478</v>
      </c>
      <c r="D491" s="321" t="s">
        <v>479</v>
      </c>
      <c r="E491" s="321">
        <v>0</v>
      </c>
      <c r="F491" s="321">
        <v>0</v>
      </c>
      <c r="G491" s="321">
        <v>0</v>
      </c>
      <c r="H491" s="321">
        <v>0</v>
      </c>
      <c r="I491" s="321">
        <v>0</v>
      </c>
      <c r="J491" s="321">
        <v>0</v>
      </c>
      <c r="K491" s="321">
        <v>0</v>
      </c>
      <c r="L491" s="321">
        <v>0</v>
      </c>
      <c r="M491" s="321">
        <v>0</v>
      </c>
      <c r="N491" s="321">
        <v>0</v>
      </c>
      <c r="O491" s="321">
        <v>0</v>
      </c>
      <c r="P491" s="321">
        <v>0</v>
      </c>
      <c r="Q491" s="321">
        <v>0</v>
      </c>
      <c r="R491" s="321">
        <v>0</v>
      </c>
    </row>
    <row r="492" spans="1:18" ht="14.25" customHeight="1">
      <c r="C492" s="321" t="s">
        <v>480</v>
      </c>
      <c r="D492" s="321" t="s">
        <v>479</v>
      </c>
      <c r="E492" s="321">
        <v>0</v>
      </c>
      <c r="F492" s="321">
        <v>0</v>
      </c>
      <c r="G492" s="321">
        <v>0</v>
      </c>
      <c r="H492" s="321">
        <v>0</v>
      </c>
      <c r="I492" s="321">
        <v>0</v>
      </c>
      <c r="J492" s="321">
        <v>0</v>
      </c>
      <c r="K492" s="321">
        <v>0</v>
      </c>
      <c r="L492" s="321">
        <v>0</v>
      </c>
      <c r="M492" s="321">
        <v>0</v>
      </c>
      <c r="N492" s="321">
        <v>0</v>
      </c>
      <c r="O492" s="321">
        <v>0</v>
      </c>
      <c r="P492" s="321">
        <v>0</v>
      </c>
      <c r="Q492" s="321">
        <v>0</v>
      </c>
      <c r="R492" s="321">
        <v>0</v>
      </c>
    </row>
    <row r="493" spans="1:18" ht="14.25" customHeight="1">
      <c r="B493" s="321" t="s">
        <v>481</v>
      </c>
      <c r="E493" s="321">
        <v>0</v>
      </c>
      <c r="F493" s="321">
        <v>0</v>
      </c>
      <c r="G493" s="321">
        <v>0</v>
      </c>
      <c r="H493" s="321">
        <v>0</v>
      </c>
      <c r="I493" s="321">
        <v>0</v>
      </c>
      <c r="J493" s="321">
        <v>0</v>
      </c>
      <c r="K493" s="321">
        <v>0</v>
      </c>
      <c r="L493" s="321">
        <v>0</v>
      </c>
      <c r="M493" s="321">
        <v>0</v>
      </c>
      <c r="N493" s="321">
        <v>0</v>
      </c>
      <c r="O493" s="321">
        <v>0</v>
      </c>
      <c r="P493" s="321">
        <v>0</v>
      </c>
      <c r="Q493" s="321">
        <v>0</v>
      </c>
    </row>
    <row r="494" spans="1:18" ht="14.25" customHeight="1">
      <c r="B494" s="321" t="s">
        <v>482</v>
      </c>
      <c r="E494" s="321">
        <v>0</v>
      </c>
      <c r="F494" s="321">
        <v>0</v>
      </c>
      <c r="G494" s="321">
        <v>0</v>
      </c>
      <c r="H494" s="321">
        <v>0</v>
      </c>
      <c r="I494" s="321">
        <v>0</v>
      </c>
      <c r="J494" s="321">
        <v>0</v>
      </c>
      <c r="K494" s="321">
        <v>0</v>
      </c>
      <c r="L494" s="321">
        <v>0</v>
      </c>
      <c r="M494" s="321">
        <v>0</v>
      </c>
      <c r="N494" s="321">
        <v>0</v>
      </c>
      <c r="O494" s="321">
        <v>0</v>
      </c>
      <c r="P494" s="321">
        <v>0</v>
      </c>
      <c r="Q494" s="321">
        <v>0</v>
      </c>
    </row>
    <row r="495" spans="1:18" ht="14.25" customHeight="1"/>
    <row r="496" spans="1:18" ht="14.25" customHeight="1">
      <c r="A496" s="321" t="s">
        <v>694</v>
      </c>
      <c r="C496" s="321" t="s">
        <v>474</v>
      </c>
      <c r="D496" s="321" t="s">
        <v>37</v>
      </c>
      <c r="E496" s="321">
        <v>5.03</v>
      </c>
      <c r="F496" s="321">
        <v>5.03</v>
      </c>
      <c r="G496" s="321">
        <v>5.03</v>
      </c>
      <c r="H496" s="321">
        <v>5.03</v>
      </c>
      <c r="I496" s="321">
        <v>5.03</v>
      </c>
      <c r="J496" s="321">
        <v>5.03</v>
      </c>
      <c r="K496" s="321">
        <v>5.03</v>
      </c>
      <c r="L496" s="321">
        <v>5.03</v>
      </c>
      <c r="M496" s="321">
        <v>5.03</v>
      </c>
      <c r="N496" s="321">
        <v>5.03</v>
      </c>
      <c r="O496" s="321">
        <v>5.03</v>
      </c>
      <c r="P496" s="321">
        <v>5.03</v>
      </c>
      <c r="Q496" s="321">
        <v>5.03</v>
      </c>
    </row>
    <row r="497" spans="1:18" ht="14.25" customHeight="1">
      <c r="C497" s="321" t="s">
        <v>476</v>
      </c>
      <c r="D497" s="321">
        <v>0</v>
      </c>
      <c r="E497" s="321">
        <v>98</v>
      </c>
      <c r="F497" s="321">
        <v>98</v>
      </c>
      <c r="G497" s="321">
        <v>98</v>
      </c>
      <c r="H497" s="321">
        <v>98</v>
      </c>
      <c r="I497" s="321">
        <v>98</v>
      </c>
      <c r="J497" s="321">
        <v>98</v>
      </c>
      <c r="K497" s="321">
        <v>98</v>
      </c>
      <c r="L497" s="321">
        <v>98</v>
      </c>
      <c r="M497" s="321">
        <v>98</v>
      </c>
      <c r="N497" s="321">
        <v>98</v>
      </c>
      <c r="O497" s="321">
        <v>98</v>
      </c>
      <c r="P497" s="321">
        <v>87.5</v>
      </c>
      <c r="Q497" s="321">
        <v>87.5</v>
      </c>
    </row>
    <row r="498" spans="1:18" ht="14.25" customHeight="1">
      <c r="C498" s="321" t="s">
        <v>478</v>
      </c>
      <c r="D498" s="321" t="s">
        <v>479</v>
      </c>
      <c r="E498" s="321">
        <v>434</v>
      </c>
      <c r="F498" s="321">
        <v>434</v>
      </c>
      <c r="G498" s="321">
        <v>392</v>
      </c>
      <c r="H498" s="321">
        <v>434</v>
      </c>
      <c r="I498" s="321">
        <v>420</v>
      </c>
      <c r="J498" s="321">
        <v>434</v>
      </c>
      <c r="K498" s="321">
        <v>420</v>
      </c>
      <c r="L498" s="321">
        <v>434</v>
      </c>
      <c r="M498" s="321">
        <v>434</v>
      </c>
      <c r="N498" s="321">
        <v>420</v>
      </c>
      <c r="O498" s="321">
        <v>434</v>
      </c>
      <c r="P498" s="321">
        <v>375</v>
      </c>
      <c r="Q498" s="321">
        <v>387.5</v>
      </c>
      <c r="R498" s="321">
        <v>5018.5</v>
      </c>
    </row>
    <row r="499" spans="1:18" ht="14.25" customHeight="1">
      <c r="C499" s="321" t="s">
        <v>480</v>
      </c>
      <c r="D499" s="321" t="s">
        <v>479</v>
      </c>
      <c r="E499" s="321">
        <v>2183.02</v>
      </c>
      <c r="F499" s="321">
        <v>2183.02</v>
      </c>
      <c r="G499" s="321">
        <v>1971.76</v>
      </c>
      <c r="H499" s="321">
        <v>2183.02</v>
      </c>
      <c r="I499" s="321">
        <v>2112.6</v>
      </c>
      <c r="J499" s="321">
        <v>2183.02</v>
      </c>
      <c r="K499" s="321">
        <v>2112.6</v>
      </c>
      <c r="L499" s="321">
        <v>2183.02</v>
      </c>
      <c r="M499" s="321">
        <v>2183.02</v>
      </c>
      <c r="N499" s="321">
        <v>2112.6</v>
      </c>
      <c r="O499" s="321">
        <v>2183.02</v>
      </c>
      <c r="P499" s="321">
        <v>1886.25</v>
      </c>
      <c r="Q499" s="321">
        <v>1949.125</v>
      </c>
      <c r="R499" s="321">
        <v>25243.055</v>
      </c>
    </row>
    <row r="500" spans="1:18" ht="14.25" customHeight="1">
      <c r="B500" s="321" t="s">
        <v>505</v>
      </c>
      <c r="E500" s="321">
        <v>0</v>
      </c>
      <c r="F500" s="321">
        <v>0</v>
      </c>
      <c r="G500" s="321">
        <v>0</v>
      </c>
      <c r="H500" s="321">
        <v>0</v>
      </c>
      <c r="I500" s="321">
        <v>0</v>
      </c>
      <c r="J500" s="321">
        <v>0</v>
      </c>
      <c r="K500" s="321">
        <v>0</v>
      </c>
      <c r="L500" s="321">
        <v>0</v>
      </c>
      <c r="M500" s="321">
        <v>0</v>
      </c>
      <c r="N500" s="321">
        <v>0</v>
      </c>
      <c r="O500" s="321">
        <v>0</v>
      </c>
      <c r="P500" s="321">
        <v>0</v>
      </c>
      <c r="Q500" s="321">
        <v>0</v>
      </c>
    </row>
    <row r="501" spans="1:18" ht="14.25" customHeight="1">
      <c r="B501" s="321" t="s">
        <v>481</v>
      </c>
      <c r="E501" s="321">
        <v>0</v>
      </c>
      <c r="F501" s="321">
        <v>0</v>
      </c>
      <c r="G501" s="321">
        <v>0</v>
      </c>
      <c r="H501" s="321">
        <v>0</v>
      </c>
      <c r="I501" s="321">
        <v>0</v>
      </c>
      <c r="J501" s="321">
        <v>0</v>
      </c>
      <c r="K501" s="321">
        <v>0</v>
      </c>
      <c r="L501" s="321">
        <v>0</v>
      </c>
      <c r="M501" s="321">
        <v>0</v>
      </c>
      <c r="N501" s="321">
        <v>0</v>
      </c>
      <c r="O501" s="321">
        <v>0</v>
      </c>
      <c r="P501" s="321">
        <v>0</v>
      </c>
      <c r="Q501" s="321">
        <v>0</v>
      </c>
    </row>
    <row r="502" spans="1:18" ht="14.25" customHeight="1">
      <c r="B502" s="321" t="s">
        <v>482</v>
      </c>
      <c r="E502" s="321">
        <v>0</v>
      </c>
      <c r="F502" s="321">
        <v>0</v>
      </c>
      <c r="G502" s="321">
        <v>0</v>
      </c>
      <c r="H502" s="321">
        <v>0</v>
      </c>
      <c r="I502" s="321">
        <v>0</v>
      </c>
      <c r="J502" s="321">
        <v>0</v>
      </c>
      <c r="K502" s="321">
        <v>0</v>
      </c>
      <c r="L502" s="321">
        <v>0</v>
      </c>
      <c r="M502" s="321">
        <v>0</v>
      </c>
      <c r="N502" s="321">
        <v>0</v>
      </c>
      <c r="O502" s="321">
        <v>0</v>
      </c>
      <c r="P502" s="321">
        <v>0</v>
      </c>
      <c r="Q502" s="321">
        <v>0</v>
      </c>
    </row>
    <row r="503" spans="1:18" ht="14.25" customHeight="1"/>
    <row r="504" spans="1:18" ht="14.25" customHeight="1">
      <c r="A504" s="321" t="s">
        <v>695</v>
      </c>
      <c r="C504" s="321" t="s">
        <v>474</v>
      </c>
      <c r="D504" s="321" t="s">
        <v>37</v>
      </c>
      <c r="E504" s="321">
        <v>0</v>
      </c>
      <c r="F504" s="321">
        <v>0</v>
      </c>
      <c r="G504" s="321">
        <v>0</v>
      </c>
      <c r="H504" s="321">
        <v>0</v>
      </c>
      <c r="I504" s="321">
        <v>0</v>
      </c>
      <c r="J504" s="321">
        <v>0</v>
      </c>
      <c r="K504" s="321">
        <v>0</v>
      </c>
      <c r="L504" s="321">
        <v>0</v>
      </c>
      <c r="M504" s="321">
        <v>0</v>
      </c>
      <c r="N504" s="321">
        <v>0</v>
      </c>
      <c r="O504" s="321">
        <v>0</v>
      </c>
      <c r="P504" s="321">
        <v>0</v>
      </c>
      <c r="Q504" s="321">
        <v>0</v>
      </c>
    </row>
    <row r="505" spans="1:18" ht="14.25" customHeight="1">
      <c r="C505" s="321" t="s">
        <v>476</v>
      </c>
      <c r="E505" s="321">
        <v>0</v>
      </c>
      <c r="F505" s="321">
        <v>0</v>
      </c>
      <c r="G505" s="321">
        <v>0</v>
      </c>
      <c r="H505" s="321">
        <v>0</v>
      </c>
      <c r="I505" s="321">
        <v>0</v>
      </c>
      <c r="J505" s="321">
        <v>0</v>
      </c>
      <c r="K505" s="321">
        <v>0</v>
      </c>
      <c r="L505" s="321">
        <v>0</v>
      </c>
      <c r="M505" s="321">
        <v>0</v>
      </c>
      <c r="N505" s="321">
        <v>0</v>
      </c>
      <c r="O505" s="321">
        <v>0</v>
      </c>
      <c r="P505" s="321">
        <v>0</v>
      </c>
      <c r="Q505" s="321">
        <v>0</v>
      </c>
    </row>
    <row r="506" spans="1:18" ht="14.25" customHeight="1">
      <c r="C506" s="321" t="s">
        <v>478</v>
      </c>
      <c r="D506" s="321" t="s">
        <v>479</v>
      </c>
      <c r="E506" s="321">
        <v>0</v>
      </c>
      <c r="F506" s="321">
        <v>0</v>
      </c>
      <c r="G506" s="321">
        <v>0</v>
      </c>
      <c r="H506" s="321">
        <v>0</v>
      </c>
      <c r="I506" s="321">
        <v>0</v>
      </c>
      <c r="J506" s="321">
        <v>0</v>
      </c>
      <c r="K506" s="321">
        <v>0</v>
      </c>
      <c r="L506" s="321">
        <v>0</v>
      </c>
      <c r="M506" s="321">
        <v>0</v>
      </c>
      <c r="N506" s="321">
        <v>0</v>
      </c>
      <c r="O506" s="321">
        <v>0</v>
      </c>
      <c r="P506" s="321">
        <v>0</v>
      </c>
      <c r="Q506" s="321">
        <v>0</v>
      </c>
      <c r="R506" s="321">
        <v>0</v>
      </c>
    </row>
    <row r="507" spans="1:18" ht="14.25" customHeight="1">
      <c r="C507" s="321" t="s">
        <v>480</v>
      </c>
      <c r="D507" s="321" t="s">
        <v>479</v>
      </c>
      <c r="E507" s="321">
        <v>0</v>
      </c>
      <c r="F507" s="321">
        <v>0</v>
      </c>
      <c r="G507" s="321">
        <v>0</v>
      </c>
      <c r="H507" s="321">
        <v>0</v>
      </c>
      <c r="I507" s="321">
        <v>0</v>
      </c>
      <c r="J507" s="321">
        <v>0</v>
      </c>
      <c r="K507" s="321">
        <v>0</v>
      </c>
      <c r="L507" s="321">
        <v>0</v>
      </c>
      <c r="M507" s="321">
        <v>0</v>
      </c>
      <c r="N507" s="321">
        <v>0</v>
      </c>
      <c r="O507" s="321">
        <v>0</v>
      </c>
      <c r="P507" s="321">
        <v>0</v>
      </c>
      <c r="Q507" s="321">
        <v>0</v>
      </c>
      <c r="R507" s="321">
        <v>0</v>
      </c>
    </row>
    <row r="508" spans="1:18" ht="14.25" customHeight="1">
      <c r="B508" s="321" t="s">
        <v>481</v>
      </c>
      <c r="E508" s="321">
        <v>0</v>
      </c>
      <c r="F508" s="321">
        <v>0</v>
      </c>
      <c r="G508" s="321">
        <v>0</v>
      </c>
      <c r="H508" s="321">
        <v>0</v>
      </c>
      <c r="I508" s="321">
        <v>0</v>
      </c>
      <c r="J508" s="321">
        <v>0</v>
      </c>
      <c r="K508" s="321">
        <v>0</v>
      </c>
      <c r="L508" s="321">
        <v>0</v>
      </c>
      <c r="M508" s="321">
        <v>0</v>
      </c>
      <c r="N508" s="321">
        <v>0</v>
      </c>
      <c r="O508" s="321">
        <v>0</v>
      </c>
      <c r="P508" s="321">
        <v>0</v>
      </c>
      <c r="Q508" s="321">
        <v>0</v>
      </c>
    </row>
    <row r="509" spans="1:18" ht="14.25" customHeight="1">
      <c r="B509" s="321" t="s">
        <v>482</v>
      </c>
      <c r="E509" s="321">
        <v>0</v>
      </c>
      <c r="F509" s="321">
        <v>0</v>
      </c>
      <c r="G509" s="321">
        <v>0</v>
      </c>
      <c r="H509" s="321">
        <v>0</v>
      </c>
      <c r="I509" s="321">
        <v>0</v>
      </c>
      <c r="J509" s="321">
        <v>0</v>
      </c>
      <c r="K509" s="321">
        <v>0</v>
      </c>
      <c r="L509" s="321">
        <v>0</v>
      </c>
      <c r="M509" s="321">
        <v>0</v>
      </c>
      <c r="N509" s="321">
        <v>0</v>
      </c>
      <c r="O509" s="321">
        <v>0</v>
      </c>
      <c r="P509" s="321">
        <v>0</v>
      </c>
      <c r="Q509" s="321">
        <v>0</v>
      </c>
    </row>
    <row r="510" spans="1:18" ht="14.25" customHeight="1"/>
    <row r="511" spans="1:18" ht="14.25" customHeight="1">
      <c r="A511" s="321" t="s">
        <v>486</v>
      </c>
      <c r="D511" s="321" t="s">
        <v>479</v>
      </c>
      <c r="E511" s="321">
        <v>5.03</v>
      </c>
      <c r="F511" s="321">
        <v>5.03</v>
      </c>
      <c r="G511" s="321">
        <v>5.03</v>
      </c>
      <c r="H511" s="321">
        <v>5.03</v>
      </c>
      <c r="I511" s="321">
        <v>5.0299999999999994</v>
      </c>
      <c r="J511" s="321">
        <v>5.03</v>
      </c>
      <c r="K511" s="321">
        <v>5.0299999999999994</v>
      </c>
      <c r="L511" s="321">
        <v>5.03</v>
      </c>
      <c r="M511" s="321">
        <v>5.03</v>
      </c>
      <c r="N511" s="321">
        <v>5.0299999999999994</v>
      </c>
      <c r="O511" s="321">
        <v>5.03</v>
      </c>
      <c r="P511" s="321">
        <v>5.03</v>
      </c>
      <c r="Q511" s="321">
        <v>5.03</v>
      </c>
      <c r="R511" s="321">
        <v>5.03</v>
      </c>
    </row>
    <row r="512" spans="1:18" ht="14.25" customHeight="1">
      <c r="A512" s="321" t="s">
        <v>487</v>
      </c>
      <c r="D512" s="321" t="s">
        <v>479</v>
      </c>
      <c r="E512" s="321">
        <v>434</v>
      </c>
      <c r="F512" s="321">
        <v>434</v>
      </c>
      <c r="G512" s="321">
        <v>392</v>
      </c>
      <c r="H512" s="321">
        <v>434</v>
      </c>
      <c r="I512" s="321">
        <v>420</v>
      </c>
      <c r="J512" s="321">
        <v>434</v>
      </c>
      <c r="K512" s="321">
        <v>420</v>
      </c>
      <c r="L512" s="321">
        <v>434</v>
      </c>
      <c r="M512" s="321">
        <v>434</v>
      </c>
      <c r="N512" s="321">
        <v>420</v>
      </c>
      <c r="O512" s="321">
        <v>434</v>
      </c>
      <c r="P512" s="321">
        <v>375</v>
      </c>
      <c r="Q512" s="321">
        <v>387.5</v>
      </c>
      <c r="R512" s="321">
        <v>5018.5</v>
      </c>
    </row>
    <row r="513" spans="1:18" ht="14.25" customHeight="1">
      <c r="A513" s="321" t="s">
        <v>624</v>
      </c>
      <c r="C513" s="321" t="s">
        <v>480</v>
      </c>
      <c r="D513" s="321" t="s">
        <v>479</v>
      </c>
      <c r="E513" s="321">
        <v>2183.02</v>
      </c>
      <c r="F513" s="321">
        <v>2183.02</v>
      </c>
      <c r="G513" s="321">
        <v>1971.76</v>
      </c>
      <c r="H513" s="321">
        <v>2183.02</v>
      </c>
      <c r="I513" s="321">
        <v>2112.6</v>
      </c>
      <c r="J513" s="321">
        <v>2183.02</v>
      </c>
      <c r="K513" s="321">
        <v>2112.6</v>
      </c>
      <c r="L513" s="321">
        <v>2183.02</v>
      </c>
      <c r="M513" s="321">
        <v>2183.02</v>
      </c>
      <c r="N513" s="321">
        <v>2112.6</v>
      </c>
      <c r="O513" s="321">
        <v>2183.02</v>
      </c>
      <c r="P513" s="321">
        <v>1886.25</v>
      </c>
      <c r="Q513" s="321">
        <v>1949.125</v>
      </c>
      <c r="R513" s="321">
        <v>25243.055</v>
      </c>
    </row>
    <row r="514" spans="1:18" ht="14.25" customHeight="1">
      <c r="A514" s="321" t="s">
        <v>696</v>
      </c>
    </row>
    <row r="515" spans="1:18" ht="14.25" customHeight="1">
      <c r="A515" s="321" t="s">
        <v>697</v>
      </c>
      <c r="C515" s="321" t="s">
        <v>474</v>
      </c>
      <c r="D515" s="321" t="s">
        <v>37</v>
      </c>
      <c r="E515" s="321">
        <v>0</v>
      </c>
      <c r="F515" s="321">
        <v>0</v>
      </c>
      <c r="G515" s="321">
        <v>0</v>
      </c>
      <c r="H515" s="321">
        <v>0</v>
      </c>
      <c r="I515" s="321">
        <v>0</v>
      </c>
      <c r="J515" s="321">
        <v>0</v>
      </c>
      <c r="K515" s="321">
        <v>0</v>
      </c>
      <c r="L515" s="321">
        <v>0</v>
      </c>
      <c r="M515" s="321">
        <v>0</v>
      </c>
      <c r="N515" s="321">
        <v>0</v>
      </c>
      <c r="O515" s="321">
        <v>0</v>
      </c>
      <c r="P515" s="321">
        <v>0</v>
      </c>
      <c r="Q515" s="321">
        <v>0</v>
      </c>
    </row>
    <row r="516" spans="1:18" ht="14.25" customHeight="1">
      <c r="C516" s="321" t="s">
        <v>476</v>
      </c>
      <c r="E516" s="321">
        <v>0</v>
      </c>
      <c r="F516" s="321">
        <v>0</v>
      </c>
      <c r="G516" s="321">
        <v>0</v>
      </c>
      <c r="H516" s="321">
        <v>0</v>
      </c>
      <c r="I516" s="321">
        <v>0</v>
      </c>
      <c r="J516" s="321">
        <v>0</v>
      </c>
      <c r="K516" s="321">
        <v>0</v>
      </c>
      <c r="L516" s="321">
        <v>0</v>
      </c>
      <c r="M516" s="321">
        <v>0</v>
      </c>
      <c r="N516" s="321">
        <v>0</v>
      </c>
      <c r="O516" s="321">
        <v>0</v>
      </c>
      <c r="P516" s="321">
        <v>0</v>
      </c>
      <c r="Q516" s="321">
        <v>0</v>
      </c>
    </row>
    <row r="517" spans="1:18" ht="14.25" customHeight="1">
      <c r="C517" s="321" t="s">
        <v>478</v>
      </c>
      <c r="D517" s="321" t="s">
        <v>479</v>
      </c>
      <c r="E517" s="321">
        <v>0</v>
      </c>
      <c r="F517" s="321">
        <v>0</v>
      </c>
      <c r="G517" s="321">
        <v>0</v>
      </c>
      <c r="H517" s="321">
        <v>0</v>
      </c>
      <c r="I517" s="321">
        <v>0</v>
      </c>
      <c r="J517" s="321">
        <v>0</v>
      </c>
      <c r="K517" s="321">
        <v>0</v>
      </c>
      <c r="L517" s="321">
        <v>0</v>
      </c>
      <c r="M517" s="321">
        <v>0</v>
      </c>
      <c r="N517" s="321">
        <v>0</v>
      </c>
      <c r="O517" s="321">
        <v>0</v>
      </c>
      <c r="P517" s="321">
        <v>0</v>
      </c>
      <c r="Q517" s="321">
        <v>0</v>
      </c>
      <c r="R517" s="321">
        <v>0</v>
      </c>
    </row>
    <row r="518" spans="1:18" ht="14.25" customHeight="1">
      <c r="C518" s="321" t="s">
        <v>480</v>
      </c>
      <c r="D518" s="321" t="s">
        <v>479</v>
      </c>
      <c r="E518" s="321">
        <v>0</v>
      </c>
      <c r="F518" s="321">
        <v>0</v>
      </c>
      <c r="G518" s="321">
        <v>0</v>
      </c>
      <c r="H518" s="321">
        <v>0</v>
      </c>
      <c r="I518" s="321">
        <v>0</v>
      </c>
      <c r="J518" s="321">
        <v>0</v>
      </c>
      <c r="K518" s="321">
        <v>0</v>
      </c>
      <c r="L518" s="321">
        <v>0</v>
      </c>
      <c r="M518" s="321">
        <v>0</v>
      </c>
      <c r="N518" s="321">
        <v>0</v>
      </c>
      <c r="O518" s="321">
        <v>0</v>
      </c>
      <c r="P518" s="321">
        <v>0</v>
      </c>
      <c r="Q518" s="321">
        <v>0</v>
      </c>
      <c r="R518" s="321">
        <v>0</v>
      </c>
    </row>
    <row r="519" spans="1:18" ht="14.25" customHeight="1">
      <c r="B519" s="321" t="s">
        <v>481</v>
      </c>
      <c r="E519" s="321">
        <v>0</v>
      </c>
      <c r="F519" s="321">
        <v>0</v>
      </c>
      <c r="G519" s="321">
        <v>0</v>
      </c>
      <c r="H519" s="321">
        <v>0</v>
      </c>
      <c r="I519" s="321">
        <v>0</v>
      </c>
      <c r="J519" s="321">
        <v>0</v>
      </c>
      <c r="K519" s="321">
        <v>0</v>
      </c>
      <c r="L519" s="321">
        <v>0</v>
      </c>
      <c r="M519" s="321">
        <v>0</v>
      </c>
      <c r="N519" s="321">
        <v>0</v>
      </c>
      <c r="O519" s="321">
        <v>0</v>
      </c>
      <c r="P519" s="321">
        <v>0</v>
      </c>
      <c r="Q519" s="321">
        <v>0</v>
      </c>
    </row>
    <row r="520" spans="1:18" ht="14.25" customHeight="1">
      <c r="B520" s="321" t="s">
        <v>482</v>
      </c>
      <c r="E520" s="321">
        <v>0</v>
      </c>
      <c r="F520" s="321">
        <v>0</v>
      </c>
      <c r="G520" s="321">
        <v>0</v>
      </c>
      <c r="H520" s="321">
        <v>0</v>
      </c>
      <c r="I520" s="321">
        <v>0</v>
      </c>
      <c r="J520" s="321">
        <v>0</v>
      </c>
      <c r="K520" s="321">
        <v>0</v>
      </c>
      <c r="L520" s="321">
        <v>0</v>
      </c>
      <c r="M520" s="321">
        <v>0</v>
      </c>
      <c r="N520" s="321">
        <v>0</v>
      </c>
      <c r="O520" s="321">
        <v>0</v>
      </c>
      <c r="P520" s="321">
        <v>0</v>
      </c>
      <c r="Q520" s="321">
        <v>0</v>
      </c>
    </row>
    <row r="521" spans="1:18" ht="14.25" customHeight="1"/>
    <row r="522" spans="1:18" ht="14.25" customHeight="1">
      <c r="A522" s="321" t="s">
        <v>698</v>
      </c>
      <c r="C522" s="321" t="s">
        <v>474</v>
      </c>
      <c r="D522" s="321" t="s">
        <v>37</v>
      </c>
      <c r="E522" s="321">
        <v>0</v>
      </c>
      <c r="F522" s="321">
        <v>0</v>
      </c>
      <c r="G522" s="321">
        <v>0</v>
      </c>
      <c r="H522" s="321">
        <v>0</v>
      </c>
      <c r="I522" s="321">
        <v>0</v>
      </c>
      <c r="J522" s="321">
        <v>0</v>
      </c>
      <c r="K522" s="321">
        <v>0</v>
      </c>
      <c r="L522" s="321">
        <v>0</v>
      </c>
      <c r="M522" s="321">
        <v>0</v>
      </c>
      <c r="N522" s="321">
        <v>0</v>
      </c>
      <c r="O522" s="321">
        <v>0</v>
      </c>
      <c r="P522" s="321">
        <v>0</v>
      </c>
      <c r="Q522" s="321">
        <v>0</v>
      </c>
    </row>
    <row r="523" spans="1:18" ht="14.25" customHeight="1">
      <c r="C523" s="321" t="s">
        <v>476</v>
      </c>
      <c r="E523" s="321">
        <v>0</v>
      </c>
      <c r="F523" s="321">
        <v>0</v>
      </c>
      <c r="G523" s="321">
        <v>0</v>
      </c>
      <c r="H523" s="321">
        <v>0</v>
      </c>
      <c r="I523" s="321">
        <v>0</v>
      </c>
      <c r="J523" s="321">
        <v>0</v>
      </c>
      <c r="K523" s="321">
        <v>0</v>
      </c>
      <c r="L523" s="321">
        <v>0</v>
      </c>
      <c r="M523" s="321">
        <v>0</v>
      </c>
      <c r="N523" s="321">
        <v>0</v>
      </c>
      <c r="O523" s="321">
        <v>0</v>
      </c>
      <c r="P523" s="321">
        <v>0</v>
      </c>
      <c r="Q523" s="321">
        <v>0</v>
      </c>
    </row>
    <row r="524" spans="1:18" ht="14.25" customHeight="1">
      <c r="C524" s="321" t="s">
        <v>478</v>
      </c>
      <c r="D524" s="321" t="s">
        <v>479</v>
      </c>
      <c r="E524" s="321">
        <v>0</v>
      </c>
      <c r="F524" s="321">
        <v>0</v>
      </c>
      <c r="G524" s="321">
        <v>0</v>
      </c>
      <c r="H524" s="321">
        <v>0</v>
      </c>
      <c r="I524" s="321">
        <v>0</v>
      </c>
      <c r="J524" s="321">
        <v>0</v>
      </c>
      <c r="K524" s="321">
        <v>0</v>
      </c>
      <c r="L524" s="321">
        <v>0</v>
      </c>
      <c r="M524" s="321">
        <v>0</v>
      </c>
      <c r="N524" s="321">
        <v>0</v>
      </c>
      <c r="O524" s="321">
        <v>0</v>
      </c>
      <c r="P524" s="321">
        <v>0</v>
      </c>
      <c r="Q524" s="321">
        <v>0</v>
      </c>
      <c r="R524" s="321">
        <v>0</v>
      </c>
    </row>
    <row r="525" spans="1:18" ht="14.25" customHeight="1">
      <c r="C525" s="321" t="s">
        <v>480</v>
      </c>
      <c r="D525" s="321" t="s">
        <v>479</v>
      </c>
      <c r="E525" s="321">
        <v>0</v>
      </c>
      <c r="F525" s="321">
        <v>0</v>
      </c>
      <c r="G525" s="321">
        <v>0</v>
      </c>
      <c r="H525" s="321">
        <v>0</v>
      </c>
      <c r="I525" s="321">
        <v>0</v>
      </c>
      <c r="J525" s="321">
        <v>0</v>
      </c>
      <c r="K525" s="321">
        <v>0</v>
      </c>
      <c r="L525" s="321">
        <v>0</v>
      </c>
      <c r="M525" s="321">
        <v>0</v>
      </c>
      <c r="N525" s="321">
        <v>0</v>
      </c>
      <c r="O525" s="321">
        <v>0</v>
      </c>
      <c r="P525" s="321">
        <v>0</v>
      </c>
      <c r="Q525" s="321">
        <v>0</v>
      </c>
      <c r="R525" s="321">
        <v>0</v>
      </c>
    </row>
    <row r="526" spans="1:18" ht="14.25" customHeight="1">
      <c r="B526" s="321" t="s">
        <v>481</v>
      </c>
      <c r="E526" s="321">
        <v>0</v>
      </c>
      <c r="F526" s="321">
        <v>0</v>
      </c>
      <c r="G526" s="321">
        <v>0</v>
      </c>
      <c r="H526" s="321">
        <v>0</v>
      </c>
      <c r="I526" s="321">
        <v>0</v>
      </c>
      <c r="J526" s="321">
        <v>0</v>
      </c>
      <c r="K526" s="321">
        <v>0</v>
      </c>
      <c r="L526" s="321">
        <v>0</v>
      </c>
      <c r="M526" s="321">
        <v>0</v>
      </c>
      <c r="N526" s="321">
        <v>0</v>
      </c>
      <c r="O526" s="321">
        <v>0</v>
      </c>
      <c r="P526" s="321">
        <v>0</v>
      </c>
      <c r="Q526" s="321">
        <v>0</v>
      </c>
    </row>
    <row r="527" spans="1:18" ht="14.25" customHeight="1">
      <c r="B527" s="321" t="s">
        <v>482</v>
      </c>
      <c r="E527" s="321">
        <v>0</v>
      </c>
      <c r="F527" s="321">
        <v>0</v>
      </c>
      <c r="G527" s="321">
        <v>0</v>
      </c>
      <c r="H527" s="321">
        <v>0</v>
      </c>
      <c r="I527" s="321">
        <v>0</v>
      </c>
      <c r="J527" s="321">
        <v>0</v>
      </c>
      <c r="K527" s="321">
        <v>0</v>
      </c>
      <c r="L527" s="321">
        <v>0</v>
      </c>
      <c r="M527" s="321">
        <v>0</v>
      </c>
      <c r="N527" s="321">
        <v>0</v>
      </c>
      <c r="O527" s="321">
        <v>0</v>
      </c>
      <c r="P527" s="321">
        <v>0</v>
      </c>
      <c r="Q527" s="321">
        <v>0</v>
      </c>
    </row>
    <row r="528" spans="1:18" ht="14.25" customHeight="1"/>
    <row r="529" spans="1:18" ht="14.25" customHeight="1">
      <c r="A529" s="321" t="s">
        <v>699</v>
      </c>
      <c r="C529" s="321" t="s">
        <v>474</v>
      </c>
      <c r="D529" s="321" t="s">
        <v>37</v>
      </c>
      <c r="E529" s="321">
        <v>0</v>
      </c>
      <c r="F529" s="321">
        <v>0</v>
      </c>
      <c r="G529" s="321">
        <v>0</v>
      </c>
      <c r="H529" s="321">
        <v>0</v>
      </c>
      <c r="I529" s="321">
        <v>0</v>
      </c>
      <c r="J529" s="321">
        <v>0</v>
      </c>
      <c r="K529" s="321">
        <v>0</v>
      </c>
      <c r="L529" s="321">
        <v>0</v>
      </c>
      <c r="M529" s="321">
        <v>0</v>
      </c>
      <c r="N529" s="321">
        <v>0</v>
      </c>
      <c r="O529" s="321">
        <v>0</v>
      </c>
      <c r="P529" s="321">
        <v>0</v>
      </c>
      <c r="Q529" s="321">
        <v>0</v>
      </c>
    </row>
    <row r="530" spans="1:18" ht="14.25" customHeight="1">
      <c r="C530" s="321" t="s">
        <v>476</v>
      </c>
      <c r="E530" s="321">
        <v>0</v>
      </c>
      <c r="F530" s="321">
        <v>0</v>
      </c>
      <c r="G530" s="321">
        <v>0</v>
      </c>
      <c r="H530" s="321">
        <v>0</v>
      </c>
      <c r="I530" s="321">
        <v>0</v>
      </c>
      <c r="J530" s="321">
        <v>0</v>
      </c>
      <c r="K530" s="321">
        <v>0</v>
      </c>
      <c r="L530" s="321">
        <v>0</v>
      </c>
      <c r="M530" s="321">
        <v>0</v>
      </c>
      <c r="N530" s="321">
        <v>0</v>
      </c>
      <c r="O530" s="321">
        <v>0</v>
      </c>
      <c r="P530" s="321">
        <v>0</v>
      </c>
      <c r="Q530" s="321">
        <v>0</v>
      </c>
    </row>
    <row r="531" spans="1:18" ht="14.25" customHeight="1">
      <c r="C531" s="321" t="s">
        <v>478</v>
      </c>
      <c r="D531" s="321" t="s">
        <v>479</v>
      </c>
      <c r="E531" s="321">
        <v>0</v>
      </c>
      <c r="F531" s="321">
        <v>0</v>
      </c>
      <c r="G531" s="321">
        <v>0</v>
      </c>
      <c r="H531" s="321">
        <v>0</v>
      </c>
      <c r="I531" s="321">
        <v>0</v>
      </c>
      <c r="J531" s="321">
        <v>0</v>
      </c>
      <c r="K531" s="321">
        <v>0</v>
      </c>
      <c r="L531" s="321">
        <v>0</v>
      </c>
      <c r="M531" s="321">
        <v>0</v>
      </c>
      <c r="N531" s="321">
        <v>0</v>
      </c>
      <c r="O531" s="321">
        <v>0</v>
      </c>
      <c r="P531" s="321">
        <v>0</v>
      </c>
      <c r="Q531" s="321">
        <v>0</v>
      </c>
      <c r="R531" s="321">
        <v>0</v>
      </c>
    </row>
    <row r="532" spans="1:18" ht="14.25" customHeight="1">
      <c r="C532" s="321" t="s">
        <v>480</v>
      </c>
      <c r="D532" s="321" t="s">
        <v>479</v>
      </c>
      <c r="E532" s="321">
        <v>0</v>
      </c>
      <c r="F532" s="321">
        <v>0</v>
      </c>
      <c r="G532" s="321">
        <v>0</v>
      </c>
      <c r="H532" s="321">
        <v>0</v>
      </c>
      <c r="I532" s="321">
        <v>0</v>
      </c>
      <c r="J532" s="321">
        <v>0</v>
      </c>
      <c r="K532" s="321">
        <v>0</v>
      </c>
      <c r="L532" s="321">
        <v>0</v>
      </c>
      <c r="M532" s="321">
        <v>0</v>
      </c>
      <c r="N532" s="321">
        <v>0</v>
      </c>
      <c r="O532" s="321">
        <v>0</v>
      </c>
      <c r="P532" s="321">
        <v>0</v>
      </c>
      <c r="Q532" s="321">
        <v>0</v>
      </c>
      <c r="R532" s="321">
        <v>0</v>
      </c>
    </row>
    <row r="533" spans="1:18" ht="14.25" customHeight="1">
      <c r="B533" s="321" t="s">
        <v>481</v>
      </c>
      <c r="E533" s="321">
        <v>0</v>
      </c>
      <c r="F533" s="321">
        <v>0</v>
      </c>
      <c r="G533" s="321">
        <v>0</v>
      </c>
      <c r="H533" s="321">
        <v>0</v>
      </c>
      <c r="I533" s="321">
        <v>0</v>
      </c>
      <c r="J533" s="321">
        <v>0</v>
      </c>
      <c r="K533" s="321">
        <v>0</v>
      </c>
      <c r="L533" s="321">
        <v>0</v>
      </c>
      <c r="M533" s="321">
        <v>0</v>
      </c>
      <c r="N533" s="321">
        <v>0</v>
      </c>
      <c r="O533" s="321">
        <v>0</v>
      </c>
      <c r="P533" s="321">
        <v>0</v>
      </c>
      <c r="Q533" s="321">
        <v>0</v>
      </c>
    </row>
    <row r="534" spans="1:18" ht="14.25" customHeight="1">
      <c r="B534" s="321" t="s">
        <v>482</v>
      </c>
      <c r="E534" s="321">
        <v>0</v>
      </c>
      <c r="F534" s="321">
        <v>0</v>
      </c>
      <c r="G534" s="321">
        <v>0</v>
      </c>
      <c r="H534" s="321">
        <v>0</v>
      </c>
      <c r="I534" s="321">
        <v>0</v>
      </c>
      <c r="J534" s="321">
        <v>0</v>
      </c>
      <c r="K534" s="321">
        <v>0</v>
      </c>
      <c r="L534" s="321">
        <v>0</v>
      </c>
      <c r="M534" s="321">
        <v>0</v>
      </c>
      <c r="N534" s="321">
        <v>0</v>
      </c>
      <c r="O534" s="321">
        <v>0</v>
      </c>
      <c r="P534" s="321">
        <v>0</v>
      </c>
      <c r="Q534" s="321">
        <v>0</v>
      </c>
    </row>
    <row r="535" spans="1:18" ht="14.25" customHeight="1"/>
    <row r="536" spans="1:18" ht="14.25" customHeight="1">
      <c r="A536" s="321" t="s">
        <v>486</v>
      </c>
      <c r="D536" s="321" t="s">
        <v>479</v>
      </c>
      <c r="E536" s="321">
        <v>0</v>
      </c>
      <c r="F536" s="321">
        <v>0</v>
      </c>
      <c r="G536" s="321">
        <v>0</v>
      </c>
      <c r="H536" s="321">
        <v>0</v>
      </c>
      <c r="I536" s="321">
        <v>0</v>
      </c>
      <c r="J536" s="321">
        <v>0</v>
      </c>
      <c r="K536" s="321">
        <v>0</v>
      </c>
      <c r="L536" s="321">
        <v>0</v>
      </c>
      <c r="M536" s="321">
        <v>0</v>
      </c>
      <c r="N536" s="321">
        <v>0</v>
      </c>
      <c r="O536" s="321">
        <v>0</v>
      </c>
      <c r="P536" s="321">
        <v>0</v>
      </c>
      <c r="Q536" s="321">
        <v>0</v>
      </c>
      <c r="R536" s="321">
        <v>0</v>
      </c>
    </row>
    <row r="537" spans="1:18" ht="14.25" customHeight="1">
      <c r="A537" s="321" t="s">
        <v>487</v>
      </c>
      <c r="D537" s="321" t="s">
        <v>479</v>
      </c>
      <c r="E537" s="321">
        <v>0</v>
      </c>
      <c r="F537" s="321">
        <v>0</v>
      </c>
      <c r="G537" s="321">
        <v>0</v>
      </c>
      <c r="H537" s="321">
        <v>0</v>
      </c>
      <c r="I537" s="321">
        <v>0</v>
      </c>
      <c r="J537" s="321">
        <v>0</v>
      </c>
      <c r="K537" s="321">
        <v>0</v>
      </c>
      <c r="L537" s="321">
        <v>0</v>
      </c>
      <c r="M537" s="321">
        <v>0</v>
      </c>
      <c r="N537" s="321">
        <v>0</v>
      </c>
      <c r="O537" s="321">
        <v>0</v>
      </c>
      <c r="P537" s="321">
        <v>0</v>
      </c>
      <c r="Q537" s="321">
        <v>0</v>
      </c>
      <c r="R537" s="321">
        <v>0</v>
      </c>
    </row>
    <row r="538" spans="1:18" ht="14.25" customHeight="1">
      <c r="A538" s="321" t="s">
        <v>631</v>
      </c>
      <c r="C538" s="321" t="s">
        <v>480</v>
      </c>
      <c r="D538" s="321" t="s">
        <v>479</v>
      </c>
      <c r="E538" s="321">
        <v>0</v>
      </c>
      <c r="F538" s="321">
        <v>0</v>
      </c>
      <c r="G538" s="321">
        <v>0</v>
      </c>
      <c r="H538" s="321">
        <v>0</v>
      </c>
      <c r="I538" s="321">
        <v>0</v>
      </c>
      <c r="J538" s="321">
        <v>0</v>
      </c>
      <c r="K538" s="321">
        <v>0</v>
      </c>
      <c r="L538" s="321">
        <v>0</v>
      </c>
      <c r="M538" s="321">
        <v>0</v>
      </c>
      <c r="N538" s="321">
        <v>0</v>
      </c>
      <c r="O538" s="321">
        <v>0</v>
      </c>
      <c r="P538" s="321">
        <v>0</v>
      </c>
      <c r="Q538" s="321">
        <v>0</v>
      </c>
      <c r="R538" s="321">
        <v>0</v>
      </c>
    </row>
    <row r="539" spans="1:18" ht="14.25" customHeight="1">
      <c r="A539" s="321" t="s">
        <v>570</v>
      </c>
    </row>
    <row r="540" spans="1:18" ht="14.25" customHeight="1">
      <c r="A540" s="321" t="s">
        <v>700</v>
      </c>
      <c r="C540" s="321" t="s">
        <v>461</v>
      </c>
      <c r="D540" s="321">
        <v>30000</v>
      </c>
      <c r="E540" s="321">
        <v>14.85576923076923</v>
      </c>
      <c r="F540" s="321">
        <v>14.85576923076923</v>
      </c>
      <c r="G540" s="321">
        <v>14.85576923076923</v>
      </c>
      <c r="H540" s="321">
        <v>14.85576923076923</v>
      </c>
      <c r="I540" s="321">
        <v>14.85576923076923</v>
      </c>
      <c r="J540" s="321">
        <v>14.85576923076923</v>
      </c>
      <c r="K540" s="321">
        <v>14.85576923076923</v>
      </c>
      <c r="L540" s="321">
        <v>14.85576923076923</v>
      </c>
      <c r="M540" s="321">
        <v>14.85576923076923</v>
      </c>
      <c r="N540" s="321">
        <v>14.85576923076923</v>
      </c>
      <c r="O540" s="321">
        <v>14.85576923076923</v>
      </c>
      <c r="P540" s="321">
        <v>14.85576923076923</v>
      </c>
      <c r="Q540" s="321">
        <v>14.85576923076923</v>
      </c>
    </row>
    <row r="541" spans="1:18" ht="14.25" customHeight="1">
      <c r="B541" s="321" t="s">
        <v>462</v>
      </c>
      <c r="C541" s="321" t="s">
        <v>463</v>
      </c>
      <c r="D541" s="321">
        <v>0.99839999999999995</v>
      </c>
      <c r="E541" s="321">
        <v>169.86301369863014</v>
      </c>
      <c r="F541" s="321">
        <v>169.86301369863014</v>
      </c>
      <c r="G541" s="321">
        <v>153.42465753424656</v>
      </c>
      <c r="H541" s="321">
        <v>169.86301369863014</v>
      </c>
      <c r="I541" s="321">
        <v>164.38356164383561</v>
      </c>
      <c r="J541" s="321">
        <v>169.86301369863014</v>
      </c>
      <c r="K541" s="321">
        <v>164.38356164383561</v>
      </c>
      <c r="L541" s="321">
        <v>169.86301369863014</v>
      </c>
      <c r="M541" s="321">
        <v>169.86301369863014</v>
      </c>
      <c r="N541" s="321">
        <v>164.38356164383561</v>
      </c>
      <c r="O541" s="321">
        <v>169.86301369863014</v>
      </c>
      <c r="P541" s="321">
        <v>164.38356164383561</v>
      </c>
      <c r="Q541" s="321">
        <v>169.86301369863014</v>
      </c>
      <c r="R541" s="321">
        <v>1999.9999999999998</v>
      </c>
    </row>
    <row r="542" spans="1:18" ht="14.25" customHeight="1">
      <c r="D542" s="321">
        <v>14.423076923076923</v>
      </c>
      <c r="E542" s="321">
        <v>0</v>
      </c>
      <c r="F542" s="321">
        <v>0</v>
      </c>
      <c r="G542" s="321">
        <v>0</v>
      </c>
      <c r="H542" s="321">
        <v>0</v>
      </c>
      <c r="I542" s="321">
        <v>0</v>
      </c>
      <c r="J542" s="321">
        <v>0</v>
      </c>
      <c r="K542" s="321">
        <v>0</v>
      </c>
      <c r="L542" s="321">
        <v>0</v>
      </c>
      <c r="M542" s="321">
        <v>0</v>
      </c>
      <c r="N542" s="321">
        <v>0</v>
      </c>
      <c r="O542" s="321">
        <v>0</v>
      </c>
      <c r="P542" s="321">
        <v>0</v>
      </c>
      <c r="Q542" s="321">
        <v>0</v>
      </c>
      <c r="R542" s="321">
        <v>0</v>
      </c>
    </row>
    <row r="543" spans="1:18" ht="14.25" customHeight="1">
      <c r="B543" s="321" t="s">
        <v>464</v>
      </c>
      <c r="C543" s="321" t="s">
        <v>465</v>
      </c>
      <c r="D543" s="321">
        <v>3</v>
      </c>
      <c r="E543" s="321">
        <v>15.301442307692307</v>
      </c>
      <c r="F543" s="321">
        <v>14.85576923076923</v>
      </c>
      <c r="G543" s="321">
        <v>14.85576923076923</v>
      </c>
      <c r="H543" s="321">
        <v>14.85576923076923</v>
      </c>
      <c r="I543" s="321">
        <v>15.301442307692307</v>
      </c>
      <c r="J543" s="321">
        <v>15.301442307692307</v>
      </c>
      <c r="K543" s="321">
        <v>15.301442307692307</v>
      </c>
      <c r="L543" s="321">
        <v>15.301442307692307</v>
      </c>
      <c r="M543" s="321">
        <v>15.301442307692307</v>
      </c>
      <c r="N543" s="321">
        <v>15.301442307692307</v>
      </c>
      <c r="O543" s="321">
        <v>15.301442307692307</v>
      </c>
      <c r="P543" s="321">
        <v>15.301442307692307</v>
      </c>
      <c r="Q543" s="321">
        <v>15.301442307692307</v>
      </c>
      <c r="R543" s="321">
        <v>1999.9999999999998</v>
      </c>
    </row>
    <row r="544" spans="1:18" ht="14.25" customHeight="1">
      <c r="B544" s="321" t="s">
        <v>466</v>
      </c>
      <c r="E544" s="321">
        <v>0</v>
      </c>
      <c r="F544" s="321">
        <v>0</v>
      </c>
      <c r="G544" s="321">
        <v>0</v>
      </c>
      <c r="H544" s="321">
        <v>0</v>
      </c>
      <c r="I544" s="321">
        <v>0</v>
      </c>
      <c r="J544" s="321">
        <v>0</v>
      </c>
      <c r="K544" s="321">
        <v>0</v>
      </c>
      <c r="L544" s="321">
        <v>0</v>
      </c>
      <c r="M544" s="321">
        <v>0</v>
      </c>
      <c r="N544" s="321">
        <v>0</v>
      </c>
      <c r="O544" s="321">
        <v>0</v>
      </c>
      <c r="P544" s="321">
        <v>0</v>
      </c>
      <c r="Q544" s="321">
        <v>0</v>
      </c>
    </row>
    <row r="545" spans="1:18" ht="14.25" customHeight="1">
      <c r="B545" s="321" t="s">
        <v>467</v>
      </c>
      <c r="D545" s="321">
        <v>0</v>
      </c>
      <c r="E545" s="321">
        <v>2599.1491043203373</v>
      </c>
      <c r="F545" s="321">
        <v>2523.4457323498418</v>
      </c>
      <c r="G545" s="321">
        <v>2279.2413066385666</v>
      </c>
      <c r="H545" s="321">
        <v>2523.4457323498418</v>
      </c>
      <c r="I545" s="321">
        <v>2515.3055848261324</v>
      </c>
      <c r="J545" s="321">
        <v>2599.1491043203373</v>
      </c>
      <c r="K545" s="321">
        <v>2515.3055848261324</v>
      </c>
      <c r="L545" s="321">
        <v>2599.1491043203373</v>
      </c>
      <c r="M545" s="321">
        <v>2599.1491043203373</v>
      </c>
      <c r="N545" s="321">
        <v>2515.3055848261324</v>
      </c>
      <c r="O545" s="321">
        <v>2599.1491043203373</v>
      </c>
      <c r="P545" s="321">
        <v>2515.3055848261324</v>
      </c>
      <c r="Q545" s="321">
        <v>2599.1491043203373</v>
      </c>
      <c r="R545" s="321">
        <v>30383.10063224447</v>
      </c>
    </row>
    <row r="546" spans="1:18" ht="14.25" customHeight="1">
      <c r="E546" s="321">
        <v>0</v>
      </c>
      <c r="F546" s="321">
        <v>0</v>
      </c>
      <c r="G546" s="321">
        <v>0</v>
      </c>
      <c r="H546" s="321">
        <v>0</v>
      </c>
      <c r="I546" s="321">
        <v>0</v>
      </c>
      <c r="J546" s="321">
        <v>0</v>
      </c>
      <c r="K546" s="321">
        <v>0</v>
      </c>
      <c r="L546" s="321">
        <v>0</v>
      </c>
      <c r="M546" s="321">
        <v>0</v>
      </c>
      <c r="N546" s="321">
        <v>0</v>
      </c>
      <c r="O546" s="321">
        <v>0</v>
      </c>
      <c r="P546" s="321">
        <v>0</v>
      </c>
      <c r="Q546" s="321">
        <v>0</v>
      </c>
      <c r="R546" s="321">
        <v>0</v>
      </c>
    </row>
    <row r="547" spans="1:18" ht="14.25" customHeight="1">
      <c r="B547" s="321" t="s">
        <v>468</v>
      </c>
      <c r="C547" s="321" t="s">
        <v>469</v>
      </c>
      <c r="R547" s="321">
        <v>30383.10063224447</v>
      </c>
    </row>
    <row r="548" spans="1:18" ht="14.25" customHeight="1"/>
    <row r="549" spans="1:18" ht="14.25" customHeight="1">
      <c r="A549" s="321" t="s">
        <v>701</v>
      </c>
      <c r="C549" s="321" t="s">
        <v>461</v>
      </c>
      <c r="D549" s="321">
        <v>0</v>
      </c>
      <c r="E549" s="321">
        <v>0</v>
      </c>
      <c r="F549" s="321">
        <v>0</v>
      </c>
      <c r="G549" s="321">
        <v>0</v>
      </c>
      <c r="H549" s="321">
        <v>0</v>
      </c>
      <c r="I549" s="321">
        <v>0</v>
      </c>
      <c r="J549" s="321">
        <v>0</v>
      </c>
      <c r="K549" s="321">
        <v>0</v>
      </c>
      <c r="L549" s="321">
        <v>0</v>
      </c>
      <c r="M549" s="321">
        <v>0</v>
      </c>
      <c r="N549" s="321">
        <v>0</v>
      </c>
      <c r="O549" s="321">
        <v>0</v>
      </c>
      <c r="P549" s="321">
        <v>0</v>
      </c>
      <c r="Q549" s="321">
        <v>0</v>
      </c>
    </row>
    <row r="550" spans="1:18" ht="14.25" customHeight="1">
      <c r="B550" s="321" t="s">
        <v>462</v>
      </c>
      <c r="C550" s="321" t="s">
        <v>463</v>
      </c>
      <c r="D550" s="321">
        <v>0</v>
      </c>
      <c r="E550" s="321">
        <v>0</v>
      </c>
      <c r="F550" s="321">
        <v>0</v>
      </c>
      <c r="G550" s="321">
        <v>0</v>
      </c>
      <c r="H550" s="321">
        <v>0</v>
      </c>
      <c r="I550" s="321">
        <v>0</v>
      </c>
      <c r="J550" s="321">
        <v>0</v>
      </c>
      <c r="K550" s="321">
        <v>0</v>
      </c>
      <c r="L550" s="321">
        <v>0</v>
      </c>
      <c r="M550" s="321">
        <v>0</v>
      </c>
      <c r="N550" s="321">
        <v>0</v>
      </c>
      <c r="O550" s="321">
        <v>0</v>
      </c>
      <c r="P550" s="321">
        <v>0</v>
      </c>
      <c r="Q550" s="321">
        <v>0</v>
      </c>
      <c r="R550" s="321">
        <v>0</v>
      </c>
    </row>
    <row r="551" spans="1:18" ht="14.25" customHeight="1">
      <c r="D551" s="321">
        <v>0</v>
      </c>
      <c r="E551" s="321">
        <v>0</v>
      </c>
      <c r="F551" s="321">
        <v>0</v>
      </c>
      <c r="G551" s="321">
        <v>0</v>
      </c>
      <c r="H551" s="321">
        <v>0</v>
      </c>
      <c r="I551" s="321">
        <v>0</v>
      </c>
      <c r="J551" s="321">
        <v>0</v>
      </c>
      <c r="K551" s="321">
        <v>0</v>
      </c>
      <c r="L551" s="321">
        <v>0</v>
      </c>
      <c r="M551" s="321">
        <v>0</v>
      </c>
      <c r="N551" s="321">
        <v>0</v>
      </c>
      <c r="O551" s="321">
        <v>0</v>
      </c>
      <c r="P551" s="321">
        <v>0</v>
      </c>
      <c r="Q551" s="321">
        <v>0</v>
      </c>
      <c r="R551" s="321">
        <v>0</v>
      </c>
    </row>
    <row r="552" spans="1:18" ht="14.25" customHeight="1">
      <c r="B552" s="321" t="s">
        <v>464</v>
      </c>
      <c r="C552" s="321" t="s">
        <v>465</v>
      </c>
      <c r="D552" s="321">
        <v>0</v>
      </c>
      <c r="E552" s="321">
        <v>0</v>
      </c>
      <c r="F552" s="321">
        <v>0</v>
      </c>
      <c r="G552" s="321">
        <v>0</v>
      </c>
      <c r="H552" s="321">
        <v>0</v>
      </c>
      <c r="I552" s="321">
        <v>0</v>
      </c>
      <c r="J552" s="321">
        <v>0</v>
      </c>
      <c r="K552" s="321">
        <v>0</v>
      </c>
      <c r="L552" s="321">
        <v>0</v>
      </c>
      <c r="M552" s="321">
        <v>0</v>
      </c>
      <c r="N552" s="321">
        <v>0</v>
      </c>
      <c r="O552" s="321">
        <v>0</v>
      </c>
      <c r="P552" s="321">
        <v>0</v>
      </c>
      <c r="Q552" s="321">
        <v>0</v>
      </c>
      <c r="R552" s="321">
        <v>0</v>
      </c>
    </row>
    <row r="553" spans="1:18" ht="14.25" customHeight="1">
      <c r="B553" s="321" t="s">
        <v>466</v>
      </c>
      <c r="E553" s="321">
        <v>0</v>
      </c>
      <c r="F553" s="321">
        <v>0</v>
      </c>
      <c r="G553" s="321">
        <v>0</v>
      </c>
      <c r="H553" s="321">
        <v>0</v>
      </c>
      <c r="I553" s="321">
        <v>0</v>
      </c>
      <c r="J553" s="321">
        <v>0</v>
      </c>
      <c r="K553" s="321">
        <v>0</v>
      </c>
      <c r="L553" s="321">
        <v>0</v>
      </c>
      <c r="M553" s="321">
        <v>0</v>
      </c>
      <c r="N553" s="321">
        <v>0</v>
      </c>
      <c r="O553" s="321">
        <v>0</v>
      </c>
      <c r="P553" s="321">
        <v>0</v>
      </c>
      <c r="Q553" s="321">
        <v>0</v>
      </c>
    </row>
    <row r="554" spans="1:18" ht="14.25" customHeight="1">
      <c r="B554" s="321" t="s">
        <v>467</v>
      </c>
      <c r="D554" s="321">
        <v>0</v>
      </c>
      <c r="E554" s="321">
        <v>0</v>
      </c>
      <c r="F554" s="321">
        <v>0</v>
      </c>
      <c r="G554" s="321">
        <v>0</v>
      </c>
      <c r="H554" s="321">
        <v>0</v>
      </c>
      <c r="I554" s="321">
        <v>0</v>
      </c>
      <c r="J554" s="321">
        <v>0</v>
      </c>
      <c r="K554" s="321">
        <v>0</v>
      </c>
      <c r="L554" s="321">
        <v>0</v>
      </c>
      <c r="M554" s="321">
        <v>0</v>
      </c>
      <c r="N554" s="321">
        <v>0</v>
      </c>
      <c r="O554" s="321">
        <v>0</v>
      </c>
      <c r="P554" s="321">
        <v>0</v>
      </c>
      <c r="Q554" s="321">
        <v>0</v>
      </c>
      <c r="R554" s="321">
        <v>0</v>
      </c>
    </row>
    <row r="555" spans="1:18" ht="14.25" customHeight="1">
      <c r="E555" s="321">
        <v>0</v>
      </c>
      <c r="F555" s="321">
        <v>0</v>
      </c>
      <c r="G555" s="321">
        <v>0</v>
      </c>
      <c r="H555" s="321">
        <v>0</v>
      </c>
      <c r="I555" s="321">
        <v>0</v>
      </c>
      <c r="J555" s="321">
        <v>0</v>
      </c>
      <c r="K555" s="321">
        <v>0</v>
      </c>
      <c r="L555" s="321">
        <v>0</v>
      </c>
      <c r="M555" s="321">
        <v>0</v>
      </c>
      <c r="N555" s="321">
        <v>0</v>
      </c>
      <c r="O555" s="321">
        <v>0</v>
      </c>
      <c r="P555" s="321">
        <v>0</v>
      </c>
      <c r="Q555" s="321">
        <v>0</v>
      </c>
      <c r="R555" s="321">
        <v>0</v>
      </c>
    </row>
    <row r="556" spans="1:18" ht="14.25" customHeight="1">
      <c r="B556" s="321" t="s">
        <v>468</v>
      </c>
      <c r="C556" s="321" t="s">
        <v>469</v>
      </c>
      <c r="R556" s="321">
        <v>0</v>
      </c>
    </row>
    <row r="557" spans="1:18" ht="14.25" customHeight="1"/>
    <row r="558" spans="1:18" ht="14.25" customHeight="1">
      <c r="A558" s="321" t="s">
        <v>701</v>
      </c>
      <c r="C558" s="321" t="s">
        <v>461</v>
      </c>
      <c r="D558" s="321">
        <v>0</v>
      </c>
      <c r="E558" s="321">
        <v>0</v>
      </c>
      <c r="F558" s="321">
        <v>0</v>
      </c>
      <c r="G558" s="321">
        <v>0</v>
      </c>
      <c r="H558" s="321">
        <v>0</v>
      </c>
      <c r="I558" s="321">
        <v>0</v>
      </c>
      <c r="J558" s="321">
        <v>0</v>
      </c>
      <c r="K558" s="321">
        <v>0</v>
      </c>
      <c r="L558" s="321">
        <v>0</v>
      </c>
      <c r="M558" s="321">
        <v>0</v>
      </c>
      <c r="N558" s="321">
        <v>0</v>
      </c>
      <c r="O558" s="321">
        <v>0</v>
      </c>
      <c r="P558" s="321">
        <v>0</v>
      </c>
      <c r="Q558" s="321">
        <v>0</v>
      </c>
    </row>
    <row r="559" spans="1:18" ht="14.25" customHeight="1">
      <c r="B559" s="321" t="s">
        <v>462</v>
      </c>
      <c r="C559" s="321" t="s">
        <v>463</v>
      </c>
      <c r="D559" s="321">
        <v>0</v>
      </c>
      <c r="E559" s="321">
        <v>0</v>
      </c>
      <c r="F559" s="321">
        <v>0</v>
      </c>
      <c r="G559" s="321">
        <v>0</v>
      </c>
      <c r="H559" s="321">
        <v>0</v>
      </c>
      <c r="I559" s="321">
        <v>0</v>
      </c>
      <c r="J559" s="321">
        <v>0</v>
      </c>
      <c r="K559" s="321">
        <v>0</v>
      </c>
      <c r="L559" s="321">
        <v>0</v>
      </c>
      <c r="M559" s="321">
        <v>0</v>
      </c>
      <c r="N559" s="321">
        <v>0</v>
      </c>
      <c r="O559" s="321">
        <v>0</v>
      </c>
      <c r="P559" s="321">
        <v>0</v>
      </c>
      <c r="Q559" s="321">
        <v>0</v>
      </c>
      <c r="R559" s="321">
        <v>0</v>
      </c>
    </row>
    <row r="560" spans="1:18" ht="14.25" customHeight="1">
      <c r="D560" s="321">
        <v>0</v>
      </c>
      <c r="E560" s="321">
        <v>0</v>
      </c>
      <c r="F560" s="321">
        <v>0</v>
      </c>
      <c r="G560" s="321">
        <v>0</v>
      </c>
      <c r="H560" s="321">
        <v>0</v>
      </c>
      <c r="I560" s="321">
        <v>0</v>
      </c>
      <c r="J560" s="321">
        <v>0</v>
      </c>
      <c r="K560" s="321">
        <v>0</v>
      </c>
      <c r="L560" s="321">
        <v>0</v>
      </c>
      <c r="M560" s="321">
        <v>0</v>
      </c>
      <c r="N560" s="321">
        <v>0</v>
      </c>
      <c r="O560" s="321">
        <v>0</v>
      </c>
      <c r="P560" s="321">
        <v>0</v>
      </c>
      <c r="Q560" s="321">
        <v>0</v>
      </c>
      <c r="R560" s="321">
        <v>0</v>
      </c>
    </row>
    <row r="561" spans="1:18" ht="14.25" customHeight="1">
      <c r="B561" s="321" t="s">
        <v>464</v>
      </c>
      <c r="C561" s="321" t="s">
        <v>465</v>
      </c>
      <c r="D561" s="321">
        <v>0</v>
      </c>
      <c r="E561" s="321">
        <v>0</v>
      </c>
      <c r="F561" s="321">
        <v>0</v>
      </c>
      <c r="G561" s="321">
        <v>0</v>
      </c>
      <c r="H561" s="321">
        <v>0</v>
      </c>
      <c r="I561" s="321">
        <v>0</v>
      </c>
      <c r="J561" s="321">
        <v>0</v>
      </c>
      <c r="K561" s="321">
        <v>0</v>
      </c>
      <c r="L561" s="321">
        <v>0</v>
      </c>
      <c r="M561" s="321">
        <v>0</v>
      </c>
      <c r="N561" s="321">
        <v>0</v>
      </c>
      <c r="O561" s="321">
        <v>0</v>
      </c>
      <c r="P561" s="321">
        <v>0</v>
      </c>
      <c r="Q561" s="321">
        <v>0</v>
      </c>
      <c r="R561" s="321">
        <v>0</v>
      </c>
    </row>
    <row r="562" spans="1:18" ht="14.25" customHeight="1">
      <c r="B562" s="321" t="s">
        <v>466</v>
      </c>
      <c r="E562" s="321">
        <v>0</v>
      </c>
      <c r="F562" s="321">
        <v>0</v>
      </c>
      <c r="G562" s="321">
        <v>0</v>
      </c>
      <c r="H562" s="321">
        <v>0</v>
      </c>
      <c r="I562" s="321">
        <v>0</v>
      </c>
      <c r="J562" s="321">
        <v>0</v>
      </c>
      <c r="K562" s="321">
        <v>0</v>
      </c>
      <c r="L562" s="321">
        <v>0</v>
      </c>
      <c r="M562" s="321">
        <v>0</v>
      </c>
      <c r="N562" s="321">
        <v>0</v>
      </c>
      <c r="O562" s="321">
        <v>0</v>
      </c>
      <c r="P562" s="321">
        <v>0</v>
      </c>
      <c r="Q562" s="321">
        <v>0</v>
      </c>
    </row>
    <row r="563" spans="1:18" ht="14.25" customHeight="1">
      <c r="B563" s="321" t="s">
        <v>467</v>
      </c>
      <c r="D563" s="321">
        <v>0</v>
      </c>
      <c r="E563" s="321">
        <v>0</v>
      </c>
      <c r="F563" s="321">
        <v>0</v>
      </c>
      <c r="G563" s="321">
        <v>0</v>
      </c>
      <c r="H563" s="321">
        <v>0</v>
      </c>
      <c r="I563" s="321">
        <v>0</v>
      </c>
      <c r="J563" s="321">
        <v>0</v>
      </c>
      <c r="K563" s="321">
        <v>0</v>
      </c>
      <c r="L563" s="321">
        <v>0</v>
      </c>
      <c r="M563" s="321">
        <v>0</v>
      </c>
      <c r="N563" s="321">
        <v>0</v>
      </c>
      <c r="O563" s="321">
        <v>0</v>
      </c>
      <c r="P563" s="321">
        <v>0</v>
      </c>
      <c r="Q563" s="321">
        <v>0</v>
      </c>
      <c r="R563" s="321">
        <v>0</v>
      </c>
    </row>
    <row r="564" spans="1:18" ht="14.25" customHeight="1">
      <c r="E564" s="321">
        <v>0</v>
      </c>
      <c r="F564" s="321">
        <v>0</v>
      </c>
      <c r="G564" s="321">
        <v>0</v>
      </c>
      <c r="H564" s="321">
        <v>0</v>
      </c>
      <c r="I564" s="321">
        <v>0</v>
      </c>
      <c r="J564" s="321">
        <v>0</v>
      </c>
      <c r="K564" s="321">
        <v>0</v>
      </c>
      <c r="L564" s="321">
        <v>0</v>
      </c>
      <c r="M564" s="321">
        <v>0</v>
      </c>
      <c r="N564" s="321">
        <v>0</v>
      </c>
      <c r="O564" s="321">
        <v>0</v>
      </c>
      <c r="P564" s="321">
        <v>0</v>
      </c>
      <c r="Q564" s="321">
        <v>0</v>
      </c>
      <c r="R564" s="321">
        <v>0</v>
      </c>
    </row>
    <row r="565" spans="1:18" ht="14.25" customHeight="1">
      <c r="B565" s="321" t="s">
        <v>468</v>
      </c>
      <c r="C565" s="321" t="s">
        <v>469</v>
      </c>
      <c r="R565" s="321">
        <v>0</v>
      </c>
    </row>
    <row r="566" spans="1:18" ht="14.25" customHeight="1"/>
    <row r="567" spans="1:18" ht="14.25" customHeight="1">
      <c r="A567" s="321" t="s">
        <v>701</v>
      </c>
      <c r="C567" s="321" t="s">
        <v>461</v>
      </c>
      <c r="D567" s="321">
        <v>0</v>
      </c>
      <c r="E567" s="321">
        <v>0</v>
      </c>
      <c r="F567" s="321">
        <v>0</v>
      </c>
      <c r="G567" s="321">
        <v>0</v>
      </c>
      <c r="H567" s="321">
        <v>0</v>
      </c>
      <c r="I567" s="321">
        <v>0</v>
      </c>
      <c r="J567" s="321">
        <v>0</v>
      </c>
      <c r="K567" s="321">
        <v>0</v>
      </c>
      <c r="L567" s="321">
        <v>0</v>
      </c>
      <c r="M567" s="321">
        <v>0</v>
      </c>
      <c r="N567" s="321">
        <v>0</v>
      </c>
      <c r="O567" s="321">
        <v>0</v>
      </c>
      <c r="P567" s="321">
        <v>0</v>
      </c>
      <c r="Q567" s="321">
        <v>0</v>
      </c>
    </row>
    <row r="568" spans="1:18" ht="14.25" customHeight="1">
      <c r="B568" s="321" t="s">
        <v>462</v>
      </c>
      <c r="C568" s="321" t="s">
        <v>463</v>
      </c>
      <c r="D568" s="321">
        <v>0</v>
      </c>
      <c r="E568" s="321">
        <v>0</v>
      </c>
      <c r="F568" s="321">
        <v>0</v>
      </c>
      <c r="G568" s="321">
        <v>0</v>
      </c>
      <c r="H568" s="321">
        <v>0</v>
      </c>
      <c r="I568" s="321">
        <v>0</v>
      </c>
      <c r="J568" s="321">
        <v>0</v>
      </c>
      <c r="K568" s="321">
        <v>0</v>
      </c>
      <c r="L568" s="321">
        <v>0</v>
      </c>
      <c r="M568" s="321">
        <v>0</v>
      </c>
      <c r="N568" s="321">
        <v>0</v>
      </c>
      <c r="O568" s="321">
        <v>0</v>
      </c>
      <c r="P568" s="321">
        <v>0</v>
      </c>
      <c r="Q568" s="321">
        <v>0</v>
      </c>
      <c r="R568" s="321">
        <v>0</v>
      </c>
    </row>
    <row r="569" spans="1:18" ht="14.25" customHeight="1">
      <c r="B569" s="321" t="s">
        <v>464</v>
      </c>
      <c r="C569" s="321" t="s">
        <v>465</v>
      </c>
      <c r="D569" s="321">
        <v>0</v>
      </c>
      <c r="E569" s="321">
        <v>0</v>
      </c>
      <c r="F569" s="321">
        <v>0</v>
      </c>
      <c r="G569" s="321">
        <v>0</v>
      </c>
      <c r="H569" s="321">
        <v>0</v>
      </c>
      <c r="I569" s="321">
        <v>0</v>
      </c>
      <c r="J569" s="321">
        <v>0</v>
      </c>
      <c r="K569" s="321">
        <v>0</v>
      </c>
      <c r="L569" s="321">
        <v>0</v>
      </c>
      <c r="M569" s="321">
        <v>0</v>
      </c>
      <c r="N569" s="321">
        <v>0</v>
      </c>
      <c r="O569" s="321">
        <v>0</v>
      </c>
      <c r="P569" s="321">
        <v>0</v>
      </c>
      <c r="Q569" s="321">
        <v>0</v>
      </c>
    </row>
    <row r="570" spans="1:18" ht="14.25" customHeight="1">
      <c r="B570" s="321" t="s">
        <v>466</v>
      </c>
      <c r="E570" s="321">
        <v>0</v>
      </c>
      <c r="F570" s="321">
        <v>0</v>
      </c>
      <c r="G570" s="321">
        <v>0</v>
      </c>
      <c r="H570" s="321">
        <v>0</v>
      </c>
      <c r="I570" s="321">
        <v>0</v>
      </c>
      <c r="J570" s="321">
        <v>0</v>
      </c>
      <c r="K570" s="321">
        <v>0</v>
      </c>
      <c r="L570" s="321">
        <v>0</v>
      </c>
      <c r="M570" s="321">
        <v>0</v>
      </c>
      <c r="N570" s="321">
        <v>0</v>
      </c>
      <c r="O570" s="321">
        <v>0</v>
      </c>
      <c r="P570" s="321">
        <v>0</v>
      </c>
      <c r="Q570" s="321">
        <v>0</v>
      </c>
    </row>
    <row r="571" spans="1:18" ht="14.25" customHeight="1">
      <c r="B571" s="321" t="s">
        <v>467</v>
      </c>
      <c r="D571" s="321">
        <v>0</v>
      </c>
      <c r="E571" s="321">
        <v>0</v>
      </c>
      <c r="F571" s="321">
        <v>0</v>
      </c>
      <c r="G571" s="321">
        <v>0</v>
      </c>
      <c r="H571" s="321">
        <v>0</v>
      </c>
      <c r="I571" s="321">
        <v>0</v>
      </c>
      <c r="J571" s="321">
        <v>0</v>
      </c>
      <c r="K571" s="321">
        <v>0</v>
      </c>
      <c r="L571" s="321">
        <v>0</v>
      </c>
      <c r="M571" s="321">
        <v>0</v>
      </c>
      <c r="N571" s="321">
        <v>0</v>
      </c>
      <c r="O571" s="321">
        <v>0</v>
      </c>
      <c r="P571" s="321">
        <v>0</v>
      </c>
      <c r="Q571" s="321">
        <v>0</v>
      </c>
      <c r="R571" s="321">
        <v>0</v>
      </c>
    </row>
    <row r="572" spans="1:18" ht="14.25" customHeight="1">
      <c r="B572" s="321" t="s">
        <v>468</v>
      </c>
      <c r="C572" s="321" t="s">
        <v>469</v>
      </c>
    </row>
    <row r="573" spans="1:18" ht="14.25" customHeight="1"/>
    <row r="574" spans="1:18" ht="14.25" customHeight="1">
      <c r="A574" s="321" t="s">
        <v>702</v>
      </c>
      <c r="C574" s="321" t="s">
        <v>474</v>
      </c>
      <c r="D574" s="321" t="s">
        <v>37</v>
      </c>
      <c r="E574" s="321">
        <v>0</v>
      </c>
      <c r="F574" s="321">
        <v>0</v>
      </c>
      <c r="G574" s="321">
        <v>0</v>
      </c>
      <c r="H574" s="321">
        <v>0</v>
      </c>
      <c r="I574" s="321">
        <v>0</v>
      </c>
      <c r="J574" s="321">
        <v>0</v>
      </c>
      <c r="K574" s="321">
        <v>0</v>
      </c>
      <c r="L574" s="321">
        <v>0</v>
      </c>
      <c r="M574" s="321">
        <v>0</v>
      </c>
      <c r="N574" s="321">
        <v>0</v>
      </c>
      <c r="O574" s="321">
        <v>0</v>
      </c>
      <c r="P574" s="321">
        <v>0</v>
      </c>
      <c r="Q574" s="321">
        <v>0</v>
      </c>
    </row>
    <row r="575" spans="1:18" ht="14.25" customHeight="1">
      <c r="A575" s="321">
        <v>0</v>
      </c>
      <c r="B575" s="321" t="s">
        <v>668</v>
      </c>
    </row>
    <row r="576" spans="1:18" ht="14.25" customHeight="1">
      <c r="C576" s="321" t="s">
        <v>662</v>
      </c>
      <c r="E576" s="321">
        <v>0</v>
      </c>
      <c r="F576" s="321">
        <v>0</v>
      </c>
      <c r="G576" s="321">
        <v>0</v>
      </c>
      <c r="H576" s="321">
        <v>0</v>
      </c>
      <c r="I576" s="321">
        <v>0</v>
      </c>
      <c r="J576" s="321">
        <v>0</v>
      </c>
      <c r="K576" s="321">
        <v>0</v>
      </c>
      <c r="L576" s="321">
        <v>0</v>
      </c>
      <c r="M576" s="321">
        <v>0</v>
      </c>
      <c r="N576" s="321">
        <v>0</v>
      </c>
      <c r="O576" s="321">
        <v>0</v>
      </c>
      <c r="P576" s="321">
        <v>0</v>
      </c>
      <c r="Q576" s="321">
        <v>0</v>
      </c>
    </row>
    <row r="577" spans="1:18" ht="14.25" customHeight="1">
      <c r="C577" s="321" t="s">
        <v>478</v>
      </c>
      <c r="D577" s="321" t="s">
        <v>479</v>
      </c>
      <c r="E577" s="321">
        <v>0</v>
      </c>
      <c r="F577" s="321">
        <v>0</v>
      </c>
      <c r="G577" s="321">
        <v>0</v>
      </c>
      <c r="H577" s="321">
        <v>0</v>
      </c>
      <c r="I577" s="321">
        <v>0</v>
      </c>
      <c r="J577" s="321">
        <v>0</v>
      </c>
      <c r="K577" s="321">
        <v>0</v>
      </c>
      <c r="L577" s="321">
        <v>0</v>
      </c>
      <c r="M577" s="321">
        <v>0</v>
      </c>
      <c r="N577" s="321">
        <v>0</v>
      </c>
      <c r="O577" s="321">
        <v>0</v>
      </c>
      <c r="P577" s="321">
        <v>0</v>
      </c>
      <c r="Q577" s="321">
        <v>0</v>
      </c>
      <c r="R577" s="321">
        <v>0</v>
      </c>
    </row>
    <row r="578" spans="1:18" ht="14.25" customHeight="1">
      <c r="C578" s="321" t="s">
        <v>480</v>
      </c>
      <c r="D578" s="321" t="s">
        <v>479</v>
      </c>
      <c r="E578" s="321">
        <v>0</v>
      </c>
      <c r="F578" s="321">
        <v>0</v>
      </c>
      <c r="G578" s="321">
        <v>0</v>
      </c>
      <c r="H578" s="321">
        <v>0</v>
      </c>
      <c r="I578" s="321">
        <v>0</v>
      </c>
      <c r="J578" s="321">
        <v>0</v>
      </c>
      <c r="K578" s="321">
        <v>0</v>
      </c>
      <c r="L578" s="321">
        <v>0</v>
      </c>
      <c r="M578" s="321">
        <v>0</v>
      </c>
      <c r="N578" s="321">
        <v>0</v>
      </c>
      <c r="O578" s="321">
        <v>0</v>
      </c>
      <c r="P578" s="321">
        <v>0</v>
      </c>
      <c r="Q578" s="321">
        <v>0</v>
      </c>
      <c r="R578" s="321">
        <v>0</v>
      </c>
    </row>
    <row r="579" spans="1:18" ht="14.25" customHeight="1">
      <c r="B579" s="321" t="s">
        <v>481</v>
      </c>
      <c r="E579" s="321">
        <v>5.5E-2</v>
      </c>
      <c r="F579" s="321">
        <v>5.5E-2</v>
      </c>
      <c r="G579" s="321">
        <v>5.5E-2</v>
      </c>
      <c r="H579" s="321">
        <v>5.5E-2</v>
      </c>
      <c r="I579" s="321">
        <v>5.5E-2</v>
      </c>
      <c r="J579" s="321">
        <v>5.5E-2</v>
      </c>
      <c r="K579" s="321">
        <v>5.5E-2</v>
      </c>
      <c r="L579" s="321">
        <v>5.5E-2</v>
      </c>
      <c r="M579" s="321">
        <v>0</v>
      </c>
      <c r="N579" s="321">
        <v>5.5E-2</v>
      </c>
      <c r="O579" s="321">
        <v>5.5E-2</v>
      </c>
      <c r="P579" s="321">
        <v>5.5E-2</v>
      </c>
      <c r="Q579" s="321">
        <v>5.5E-2</v>
      </c>
    </row>
    <row r="580" spans="1:18" ht="14.25" customHeight="1">
      <c r="B580" s="321" t="s">
        <v>482</v>
      </c>
      <c r="E580" s="321">
        <v>0</v>
      </c>
      <c r="F580" s="321">
        <v>0</v>
      </c>
      <c r="G580" s="321">
        <v>0</v>
      </c>
      <c r="H580" s="321">
        <v>0</v>
      </c>
      <c r="I580" s="321">
        <v>0</v>
      </c>
      <c r="J580" s="321">
        <v>0</v>
      </c>
      <c r="K580" s="321">
        <v>0</v>
      </c>
      <c r="L580" s="321">
        <v>0</v>
      </c>
      <c r="M580" s="321">
        <v>0</v>
      </c>
      <c r="N580" s="321">
        <v>0</v>
      </c>
      <c r="O580" s="321">
        <v>0</v>
      </c>
      <c r="P580" s="321">
        <v>0</v>
      </c>
      <c r="Q580" s="321">
        <v>0</v>
      </c>
    </row>
    <row r="581" spans="1:18" ht="14.25" customHeight="1"/>
    <row r="582" spans="1:18" ht="14.25" customHeight="1"/>
    <row r="583" spans="1:18" ht="14.25" customHeight="1">
      <c r="A583" s="321" t="s">
        <v>703</v>
      </c>
      <c r="C583" s="321" t="s">
        <v>474</v>
      </c>
      <c r="D583" s="321" t="s">
        <v>37</v>
      </c>
      <c r="E583" s="321">
        <v>5.03</v>
      </c>
      <c r="F583" s="321">
        <v>5.03</v>
      </c>
      <c r="G583" s="321">
        <v>5.03</v>
      </c>
      <c r="H583" s="321">
        <v>5.03</v>
      </c>
      <c r="I583" s="321">
        <v>5.03</v>
      </c>
      <c r="J583" s="321">
        <v>5.03</v>
      </c>
      <c r="K583" s="321">
        <v>5.03</v>
      </c>
      <c r="L583" s="321">
        <v>5.03</v>
      </c>
      <c r="M583" s="321">
        <v>5.03</v>
      </c>
      <c r="N583" s="321">
        <v>5.03</v>
      </c>
      <c r="O583" s="321">
        <v>5.03</v>
      </c>
      <c r="P583" s="321">
        <v>5.03</v>
      </c>
      <c r="Q583" s="321">
        <v>5.03</v>
      </c>
    </row>
    <row r="584" spans="1:18" ht="14.25" customHeight="1">
      <c r="A584" s="321">
        <v>0.12727272727272726</v>
      </c>
      <c r="B584" s="321" t="s">
        <v>660</v>
      </c>
    </row>
    <row r="585" spans="1:18" ht="14.25" customHeight="1">
      <c r="A585" s="321">
        <v>0.25</v>
      </c>
      <c r="B585" s="321" t="s">
        <v>661</v>
      </c>
      <c r="C585" s="321" t="s">
        <v>662</v>
      </c>
      <c r="E585" s="321">
        <v>410.77272727272725</v>
      </c>
      <c r="F585" s="321">
        <v>614.27272727272725</v>
      </c>
      <c r="G585" s="321">
        <v>504.22727272727275</v>
      </c>
      <c r="H585" s="321">
        <v>463.93181818181813</v>
      </c>
      <c r="I585" s="321">
        <v>220.20454545454544</v>
      </c>
      <c r="J585" s="321">
        <v>410.77272727272725</v>
      </c>
      <c r="K585" s="321">
        <v>358.36363636363637</v>
      </c>
      <c r="L585" s="321">
        <v>385.18181818181819</v>
      </c>
      <c r="M585" s="321">
        <v>444.90909090909088</v>
      </c>
      <c r="N585" s="321">
        <v>407.0454545454545</v>
      </c>
      <c r="O585" s="321">
        <v>576.4545454545455</v>
      </c>
      <c r="P585" s="321">
        <v>363.09090909090907</v>
      </c>
      <c r="Q585" s="321">
        <v>615.36363636363637</v>
      </c>
    </row>
    <row r="586" spans="1:18" ht="14.25" customHeight="1">
      <c r="A586" s="321">
        <v>0.12</v>
      </c>
      <c r="B586" s="321" t="s">
        <v>663</v>
      </c>
      <c r="C586" s="321" t="s">
        <v>478</v>
      </c>
      <c r="D586" s="321" t="s">
        <v>479</v>
      </c>
      <c r="E586" s="321">
        <v>410.77272727272725</v>
      </c>
      <c r="F586" s="321">
        <v>614.27272727272725</v>
      </c>
      <c r="G586" s="321">
        <v>504.22727272727275</v>
      </c>
      <c r="H586" s="321">
        <v>463.93181818181813</v>
      </c>
      <c r="I586" s="321">
        <v>220.20454545454544</v>
      </c>
      <c r="J586" s="321">
        <v>410.77272727272725</v>
      </c>
      <c r="K586" s="321">
        <v>358.36363636363637</v>
      </c>
      <c r="L586" s="321">
        <v>385.18181818181819</v>
      </c>
      <c r="M586" s="321">
        <v>444.90909090909088</v>
      </c>
      <c r="N586" s="321">
        <v>407.0454545454545</v>
      </c>
      <c r="O586" s="321">
        <v>576.4545454545455</v>
      </c>
      <c r="P586" s="321">
        <v>363.09090909090907</v>
      </c>
      <c r="Q586" s="321">
        <v>615.36363636363637</v>
      </c>
      <c r="R586" s="321">
        <v>5363.8181818181811</v>
      </c>
    </row>
    <row r="587" spans="1:18" ht="14.25" customHeight="1">
      <c r="A587" s="321">
        <v>0.04</v>
      </c>
      <c r="B587" s="321" t="s">
        <v>704</v>
      </c>
      <c r="C587" s="321" t="s">
        <v>480</v>
      </c>
      <c r="D587" s="321" t="s">
        <v>479</v>
      </c>
      <c r="E587" s="321">
        <v>2066.1868181818181</v>
      </c>
      <c r="F587" s="321">
        <v>3089.7918181818181</v>
      </c>
      <c r="G587" s="321">
        <v>2536.2631818181821</v>
      </c>
      <c r="H587" s="321">
        <v>2333.5770454545454</v>
      </c>
      <c r="I587" s="321">
        <v>1107.6288636363636</v>
      </c>
      <c r="J587" s="321">
        <v>2066.1868181818181</v>
      </c>
      <c r="K587" s="321">
        <v>1802.5690909090911</v>
      </c>
      <c r="L587" s="321">
        <v>1937.4645454545455</v>
      </c>
      <c r="M587" s="321">
        <v>2237.8927272727274</v>
      </c>
      <c r="N587" s="321">
        <v>2047.4386363636363</v>
      </c>
      <c r="O587" s="321">
        <v>2899.5663636363638</v>
      </c>
      <c r="P587" s="321">
        <v>1826.3472727272726</v>
      </c>
      <c r="Q587" s="321">
        <v>3095.2790909090913</v>
      </c>
      <c r="R587" s="321">
        <v>26980.005454545455</v>
      </c>
    </row>
    <row r="588" spans="1:18" ht="14.25" customHeight="1">
      <c r="B588" s="321" t="s">
        <v>505</v>
      </c>
      <c r="E588" s="321">
        <v>0</v>
      </c>
      <c r="F588" s="321">
        <v>0</v>
      </c>
      <c r="G588" s="321">
        <v>0</v>
      </c>
      <c r="H588" s="321">
        <v>0</v>
      </c>
      <c r="I588" s="321">
        <v>0</v>
      </c>
      <c r="J588" s="321">
        <v>0</v>
      </c>
      <c r="K588" s="321">
        <v>0</v>
      </c>
      <c r="L588" s="321">
        <v>0</v>
      </c>
      <c r="M588" s="321">
        <v>0</v>
      </c>
      <c r="N588" s="321">
        <v>0</v>
      </c>
      <c r="O588" s="321">
        <v>0</v>
      </c>
      <c r="P588" s="321">
        <v>0</v>
      </c>
      <c r="Q588" s="321">
        <v>0</v>
      </c>
    </row>
    <row r="589" spans="1:18" ht="14.25" customHeight="1">
      <c r="B589" s="321" t="s">
        <v>481</v>
      </c>
      <c r="E589" s="321">
        <v>0</v>
      </c>
      <c r="F589" s="321">
        <v>0</v>
      </c>
      <c r="G589" s="321">
        <v>0</v>
      </c>
      <c r="H589" s="321">
        <v>0</v>
      </c>
      <c r="I589" s="321">
        <v>0</v>
      </c>
      <c r="J589" s="321">
        <v>0</v>
      </c>
      <c r="K589" s="321">
        <v>0</v>
      </c>
      <c r="L589" s="321">
        <v>0</v>
      </c>
      <c r="M589" s="321">
        <v>0</v>
      </c>
      <c r="N589" s="321">
        <v>0</v>
      </c>
      <c r="O589" s="321">
        <v>0</v>
      </c>
      <c r="P589" s="321">
        <v>0</v>
      </c>
      <c r="Q589" s="321">
        <v>0</v>
      </c>
    </row>
    <row r="590" spans="1:18" ht="14.25" customHeight="1">
      <c r="B590" s="321" t="s">
        <v>482</v>
      </c>
      <c r="E590" s="321">
        <v>0</v>
      </c>
      <c r="F590" s="321">
        <v>0</v>
      </c>
      <c r="G590" s="321">
        <v>0</v>
      </c>
      <c r="H590" s="321">
        <v>0</v>
      </c>
      <c r="I590" s="321">
        <v>0</v>
      </c>
      <c r="J590" s="321">
        <v>0</v>
      </c>
      <c r="K590" s="321">
        <v>0</v>
      </c>
      <c r="L590" s="321">
        <v>0</v>
      </c>
      <c r="M590" s="321">
        <v>0</v>
      </c>
      <c r="N590" s="321">
        <v>0</v>
      </c>
      <c r="O590" s="321">
        <v>0</v>
      </c>
      <c r="P590" s="321">
        <v>0</v>
      </c>
      <c r="Q590" s="321">
        <v>0</v>
      </c>
    </row>
    <row r="591" spans="1:18" ht="14.25" customHeight="1"/>
    <row r="592" spans="1:18" ht="14.25" customHeight="1">
      <c r="A592" s="321" t="s">
        <v>705</v>
      </c>
      <c r="C592" s="321" t="s">
        <v>474</v>
      </c>
      <c r="D592" s="321" t="s">
        <v>37</v>
      </c>
      <c r="E592" s="321">
        <v>0</v>
      </c>
      <c r="F592" s="321">
        <v>0</v>
      </c>
      <c r="G592" s="321">
        <v>0</v>
      </c>
      <c r="H592" s="321">
        <v>0</v>
      </c>
      <c r="I592" s="321">
        <v>0</v>
      </c>
      <c r="J592" s="321">
        <v>0</v>
      </c>
      <c r="K592" s="321">
        <v>0</v>
      </c>
      <c r="L592" s="321">
        <v>0</v>
      </c>
      <c r="M592" s="321">
        <v>0</v>
      </c>
      <c r="N592" s="321">
        <v>0</v>
      </c>
      <c r="O592" s="321">
        <v>0</v>
      </c>
      <c r="P592" s="321">
        <v>0</v>
      </c>
      <c r="Q592" s="321">
        <v>0</v>
      </c>
    </row>
    <row r="593" spans="1:18" ht="14.25" customHeight="1">
      <c r="A593" s="321">
        <v>0</v>
      </c>
      <c r="B593" s="321" t="s">
        <v>668</v>
      </c>
    </row>
    <row r="594" spans="1:18" ht="14.25" customHeight="1">
      <c r="C594" s="321" t="s">
        <v>662</v>
      </c>
      <c r="E594" s="321">
        <v>0</v>
      </c>
      <c r="F594" s="321">
        <v>0</v>
      </c>
      <c r="G594" s="321">
        <v>0</v>
      </c>
      <c r="H594" s="321">
        <v>0</v>
      </c>
      <c r="I594" s="321">
        <v>0</v>
      </c>
      <c r="J594" s="321">
        <v>0</v>
      </c>
      <c r="K594" s="321">
        <v>0</v>
      </c>
      <c r="L594" s="321">
        <v>0</v>
      </c>
      <c r="M594" s="321">
        <v>0</v>
      </c>
      <c r="N594" s="321">
        <v>0</v>
      </c>
      <c r="O594" s="321">
        <v>0</v>
      </c>
      <c r="P594" s="321">
        <v>0</v>
      </c>
      <c r="Q594" s="321">
        <v>0</v>
      </c>
    </row>
    <row r="595" spans="1:18" ht="14.25" customHeight="1">
      <c r="C595" s="321" t="s">
        <v>478</v>
      </c>
      <c r="D595" s="321" t="s">
        <v>479</v>
      </c>
      <c r="E595" s="321">
        <v>0</v>
      </c>
      <c r="F595" s="321">
        <v>0</v>
      </c>
      <c r="G595" s="321">
        <v>0</v>
      </c>
      <c r="H595" s="321">
        <v>0</v>
      </c>
      <c r="I595" s="321">
        <v>0</v>
      </c>
      <c r="J595" s="321">
        <v>0</v>
      </c>
      <c r="K595" s="321">
        <v>0</v>
      </c>
      <c r="L595" s="321">
        <v>0</v>
      </c>
      <c r="M595" s="321">
        <v>0</v>
      </c>
      <c r="N595" s="321">
        <v>0</v>
      </c>
      <c r="O595" s="321">
        <v>0</v>
      </c>
      <c r="P595" s="321">
        <v>0</v>
      </c>
      <c r="Q595" s="321">
        <v>0</v>
      </c>
      <c r="R595" s="321">
        <v>0</v>
      </c>
    </row>
    <row r="596" spans="1:18" ht="14.25" customHeight="1">
      <c r="C596" s="321" t="s">
        <v>480</v>
      </c>
      <c r="D596" s="321" t="s">
        <v>479</v>
      </c>
      <c r="E596" s="321">
        <v>0</v>
      </c>
      <c r="F596" s="321">
        <v>0</v>
      </c>
      <c r="G596" s="321">
        <v>0</v>
      </c>
      <c r="H596" s="321">
        <v>0</v>
      </c>
      <c r="I596" s="321">
        <v>0</v>
      </c>
      <c r="J596" s="321">
        <v>0</v>
      </c>
      <c r="K596" s="321">
        <v>0</v>
      </c>
      <c r="L596" s="321">
        <v>0</v>
      </c>
      <c r="M596" s="321">
        <v>0</v>
      </c>
      <c r="N596" s="321">
        <v>0</v>
      </c>
      <c r="O596" s="321">
        <v>0</v>
      </c>
      <c r="P596" s="321">
        <v>0</v>
      </c>
      <c r="Q596" s="321">
        <v>0</v>
      </c>
      <c r="R596" s="321">
        <v>0</v>
      </c>
    </row>
    <row r="597" spans="1:18" ht="14.25" customHeight="1">
      <c r="B597" s="321" t="s">
        <v>481</v>
      </c>
      <c r="E597" s="321">
        <v>0</v>
      </c>
      <c r="F597" s="321">
        <v>0</v>
      </c>
      <c r="G597" s="321">
        <v>0</v>
      </c>
      <c r="H597" s="321">
        <v>0</v>
      </c>
      <c r="I597" s="321">
        <v>0</v>
      </c>
      <c r="J597" s="321">
        <v>0</v>
      </c>
      <c r="K597" s="321">
        <v>0</v>
      </c>
      <c r="L597" s="321">
        <v>0</v>
      </c>
      <c r="M597" s="321">
        <v>0</v>
      </c>
      <c r="N597" s="321">
        <v>0</v>
      </c>
      <c r="O597" s="321">
        <v>0</v>
      </c>
      <c r="P597" s="321">
        <v>0</v>
      </c>
      <c r="Q597" s="321">
        <v>0</v>
      </c>
    </row>
    <row r="598" spans="1:18" ht="14.25" customHeight="1">
      <c r="B598" s="321" t="s">
        <v>482</v>
      </c>
      <c r="E598" s="321">
        <v>0</v>
      </c>
      <c r="F598" s="321">
        <v>0</v>
      </c>
      <c r="G598" s="321">
        <v>0</v>
      </c>
      <c r="H598" s="321">
        <v>0</v>
      </c>
      <c r="I598" s="321">
        <v>0</v>
      </c>
      <c r="J598" s="321">
        <v>0</v>
      </c>
      <c r="K598" s="321">
        <v>0</v>
      </c>
      <c r="L598" s="321">
        <v>0</v>
      </c>
      <c r="M598" s="321">
        <v>0</v>
      </c>
      <c r="N598" s="321">
        <v>0</v>
      </c>
      <c r="O598" s="321">
        <v>0</v>
      </c>
      <c r="P598" s="321">
        <v>0</v>
      </c>
      <c r="Q598" s="321">
        <v>0</v>
      </c>
    </row>
    <row r="599" spans="1:18" ht="14.25" customHeight="1"/>
    <row r="600" spans="1:18" ht="14.25" customHeight="1">
      <c r="A600" s="321" t="s">
        <v>706</v>
      </c>
      <c r="C600" s="321" t="s">
        <v>474</v>
      </c>
      <c r="D600" s="321" t="s">
        <v>37</v>
      </c>
      <c r="E600" s="321">
        <v>8.0500000000000007</v>
      </c>
      <c r="F600" s="321">
        <v>8.0500000000000007</v>
      </c>
      <c r="G600" s="321">
        <v>8.0500000000000007</v>
      </c>
      <c r="H600" s="321">
        <v>8.0500000000000007</v>
      </c>
      <c r="I600" s="321">
        <v>8.0500000000000007</v>
      </c>
      <c r="J600" s="321">
        <v>8.0500000000000007</v>
      </c>
      <c r="K600" s="321">
        <v>8.0500000000000007</v>
      </c>
      <c r="L600" s="321">
        <v>8.0500000000000007</v>
      </c>
      <c r="M600" s="321">
        <v>8.0500000000000007</v>
      </c>
      <c r="N600" s="321">
        <v>8.0500000000000007</v>
      </c>
      <c r="O600" s="321">
        <v>8.0500000000000007</v>
      </c>
      <c r="P600" s="321">
        <v>8.0500000000000007</v>
      </c>
      <c r="Q600" s="321">
        <v>8.0500000000000007</v>
      </c>
    </row>
    <row r="601" spans="1:18" ht="14.25" customHeight="1">
      <c r="A601" s="321">
        <v>0.1</v>
      </c>
      <c r="B601" s="321" t="s">
        <v>668</v>
      </c>
      <c r="C601" s="321" t="s">
        <v>476</v>
      </c>
      <c r="E601" s="321">
        <v>16</v>
      </c>
      <c r="F601" s="321">
        <v>16</v>
      </c>
      <c r="G601" s="321">
        <v>84</v>
      </c>
      <c r="H601" s="321">
        <v>84</v>
      </c>
      <c r="I601" s="321">
        <v>16</v>
      </c>
      <c r="J601" s="321">
        <v>16</v>
      </c>
      <c r="K601" s="321">
        <v>16</v>
      </c>
      <c r="L601" s="321">
        <v>16</v>
      </c>
      <c r="M601" s="321">
        <v>16</v>
      </c>
      <c r="N601" s="321">
        <v>16</v>
      </c>
      <c r="O601" s="321">
        <v>16</v>
      </c>
      <c r="P601" s="321">
        <v>16</v>
      </c>
      <c r="Q601" s="321">
        <v>16</v>
      </c>
    </row>
    <row r="602" spans="1:18" ht="14.25" customHeight="1">
      <c r="C602" s="321" t="s">
        <v>662</v>
      </c>
      <c r="E602" s="321">
        <v>272.5</v>
      </c>
      <c r="F602" s="321">
        <v>440</v>
      </c>
      <c r="G602" s="321">
        <v>342.5</v>
      </c>
      <c r="H602" s="321">
        <v>307.5</v>
      </c>
      <c r="I602" s="321">
        <v>197.5</v>
      </c>
      <c r="J602" s="321">
        <v>272.5</v>
      </c>
      <c r="K602" s="321">
        <v>215</v>
      </c>
      <c r="L602" s="321">
        <v>248.5</v>
      </c>
      <c r="M602" s="321">
        <v>255</v>
      </c>
      <c r="N602" s="321">
        <v>310</v>
      </c>
      <c r="O602" s="321">
        <v>340</v>
      </c>
      <c r="P602" s="321">
        <v>210</v>
      </c>
      <c r="Q602" s="321">
        <v>360</v>
      </c>
    </row>
    <row r="603" spans="1:18" ht="14.25" customHeight="1">
      <c r="C603" s="321" t="s">
        <v>478</v>
      </c>
      <c r="D603" s="321" t="s">
        <v>479</v>
      </c>
      <c r="E603" s="321">
        <v>343.35714285714289</v>
      </c>
      <c r="F603" s="321">
        <v>510.85714285714289</v>
      </c>
      <c r="G603" s="321">
        <v>678.5</v>
      </c>
      <c r="H603" s="321">
        <v>679.5</v>
      </c>
      <c r="I603" s="321">
        <v>266.07142857142856</v>
      </c>
      <c r="J603" s="321">
        <v>343.35714285714289</v>
      </c>
      <c r="K603" s="321">
        <v>283.57142857142856</v>
      </c>
      <c r="L603" s="321">
        <v>319.35714285714289</v>
      </c>
      <c r="M603" s="321">
        <v>325.85714285714289</v>
      </c>
      <c r="N603" s="321">
        <v>378.57142857142856</v>
      </c>
      <c r="O603" s="321">
        <v>410.85714285714289</v>
      </c>
      <c r="P603" s="321">
        <v>278.57142857142856</v>
      </c>
      <c r="Q603" s="321">
        <v>430.85714285714289</v>
      </c>
      <c r="R603" s="321">
        <v>4905.9285714285725</v>
      </c>
    </row>
    <row r="604" spans="1:18" ht="14.25" customHeight="1">
      <c r="B604" s="321" t="s">
        <v>5</v>
      </c>
      <c r="C604" s="321" t="s">
        <v>480</v>
      </c>
      <c r="D604" s="321" t="s">
        <v>479</v>
      </c>
      <c r="E604" s="321">
        <v>2764.0250000000005</v>
      </c>
      <c r="F604" s="321">
        <v>4112.4000000000005</v>
      </c>
      <c r="G604" s="321">
        <v>5461.9250000000002</v>
      </c>
      <c r="H604" s="321">
        <v>5469.9750000000004</v>
      </c>
      <c r="I604" s="321">
        <v>2141.875</v>
      </c>
      <c r="J604" s="321">
        <v>2764.0250000000005</v>
      </c>
      <c r="K604" s="321">
        <v>2282.75</v>
      </c>
      <c r="L604" s="321">
        <v>2570.8250000000003</v>
      </c>
      <c r="M604" s="321">
        <v>2623.1500000000005</v>
      </c>
      <c r="N604" s="321">
        <v>3047.5</v>
      </c>
      <c r="O604" s="321">
        <v>3307.4000000000005</v>
      </c>
      <c r="P604" s="321">
        <v>2242.5</v>
      </c>
      <c r="Q604" s="321">
        <v>3468.4000000000005</v>
      </c>
      <c r="R604" s="321">
        <v>39492.725000000006</v>
      </c>
    </row>
    <row r="605" spans="1:18" ht="14.25" customHeight="1">
      <c r="B605" s="321" t="s">
        <v>481</v>
      </c>
      <c r="E605" s="321">
        <v>0</v>
      </c>
      <c r="F605" s="321">
        <v>0</v>
      </c>
      <c r="G605" s="321">
        <v>0</v>
      </c>
      <c r="H605" s="321">
        <v>0</v>
      </c>
      <c r="I605" s="321">
        <v>0</v>
      </c>
      <c r="J605" s="321">
        <v>0</v>
      </c>
      <c r="K605" s="321">
        <v>0</v>
      </c>
      <c r="L605" s="321">
        <v>0</v>
      </c>
      <c r="M605" s="321">
        <v>0</v>
      </c>
      <c r="N605" s="321">
        <v>0</v>
      </c>
      <c r="O605" s="321">
        <v>0</v>
      </c>
      <c r="P605" s="321">
        <v>0</v>
      </c>
      <c r="Q605" s="321">
        <v>0</v>
      </c>
    </row>
    <row r="606" spans="1:18" ht="14.25" customHeight="1">
      <c r="B606" s="321" t="s">
        <v>482</v>
      </c>
      <c r="E606" s="321">
        <v>0</v>
      </c>
      <c r="F606" s="321">
        <v>0</v>
      </c>
      <c r="G606" s="321">
        <v>0</v>
      </c>
      <c r="H606" s="321">
        <v>0</v>
      </c>
      <c r="I606" s="321">
        <v>0</v>
      </c>
      <c r="J606" s="321">
        <v>0</v>
      </c>
      <c r="K606" s="321">
        <v>0</v>
      </c>
      <c r="L606" s="321">
        <v>0</v>
      </c>
      <c r="M606" s="321">
        <v>0</v>
      </c>
      <c r="N606" s="321">
        <v>0</v>
      </c>
      <c r="O606" s="321">
        <v>0</v>
      </c>
      <c r="P606" s="321">
        <v>0</v>
      </c>
      <c r="Q606" s="321">
        <v>0</v>
      </c>
    </row>
    <row r="607" spans="1:18" ht="14.25" customHeight="1"/>
    <row r="608" spans="1:18" ht="14.25" customHeight="1">
      <c r="A608" s="321" t="s">
        <v>486</v>
      </c>
      <c r="D608" s="321" t="s">
        <v>479</v>
      </c>
      <c r="E608" s="321">
        <v>8.0404958225642549</v>
      </c>
      <c r="F608" s="321">
        <v>7.5101860959875797</v>
      </c>
      <c r="G608" s="321">
        <v>7.691812028026777</v>
      </c>
      <c r="H608" s="321">
        <v>7.8634268003762875</v>
      </c>
      <c r="I608" s="321">
        <v>8.859947687584441</v>
      </c>
      <c r="J608" s="321">
        <v>8.0404958225642549</v>
      </c>
      <c r="K608" s="321">
        <v>8.1861245147476875</v>
      </c>
      <c r="L608" s="321">
        <v>8.1283424044277037</v>
      </c>
      <c r="M608" s="321">
        <v>7.9310651371934204</v>
      </c>
      <c r="N608" s="321">
        <v>8.010779640325957</v>
      </c>
      <c r="O608" s="321">
        <v>7.6100138143861509</v>
      </c>
      <c r="P608" s="321">
        <v>8.1684589714070874</v>
      </c>
      <c r="Q608" s="321">
        <v>7.5347013491829804</v>
      </c>
      <c r="R608" s="321">
        <v>7.8938736906823666</v>
      </c>
    </row>
    <row r="609" spans="1:18" ht="14.25" customHeight="1">
      <c r="A609" s="321" t="s">
        <v>487</v>
      </c>
      <c r="D609" s="321" t="s">
        <v>479</v>
      </c>
      <c r="E609" s="321">
        <v>923.99288382850023</v>
      </c>
      <c r="F609" s="321">
        <v>1294.9928838285002</v>
      </c>
      <c r="G609" s="321">
        <v>1336.1519302615193</v>
      </c>
      <c r="H609" s="321">
        <v>1313.2948318804481</v>
      </c>
      <c r="I609" s="321">
        <v>650.65953566980966</v>
      </c>
      <c r="J609" s="321">
        <v>923.99288382850023</v>
      </c>
      <c r="K609" s="321">
        <v>806.31862657890053</v>
      </c>
      <c r="L609" s="321">
        <v>874.40197473759122</v>
      </c>
      <c r="M609" s="321">
        <v>940.62924746486397</v>
      </c>
      <c r="N609" s="321">
        <v>950.00044476071866</v>
      </c>
      <c r="O609" s="321">
        <v>1157.1747020103185</v>
      </c>
      <c r="P609" s="321">
        <v>806.04589930617328</v>
      </c>
      <c r="Q609" s="321">
        <v>1216.0837929194092</v>
      </c>
      <c r="R609" s="321">
        <v>12269.746753246753</v>
      </c>
    </row>
    <row r="610" spans="1:18" ht="14.25" customHeight="1">
      <c r="A610" s="321" t="s">
        <v>707</v>
      </c>
      <c r="C610" s="321" t="s">
        <v>480</v>
      </c>
      <c r="D610" s="321" t="s">
        <v>479</v>
      </c>
      <c r="E610" s="321">
        <v>7429.3609225021555</v>
      </c>
      <c r="F610" s="321">
        <v>9725.637550531661</v>
      </c>
      <c r="G610" s="321">
        <v>10277.42948845675</v>
      </c>
      <c r="H610" s="321">
        <v>10326.997777804387</v>
      </c>
      <c r="I610" s="321">
        <v>5764.8094484624962</v>
      </c>
      <c r="J610" s="321">
        <v>7429.3609225021555</v>
      </c>
      <c r="K610" s="321">
        <v>6600.6246757352237</v>
      </c>
      <c r="L610" s="321">
        <v>7107.4386497748837</v>
      </c>
      <c r="M610" s="321">
        <v>7460.1918315930652</v>
      </c>
      <c r="N610" s="321">
        <v>7610.2442211897687</v>
      </c>
      <c r="O610" s="321">
        <v>8806.1154679567007</v>
      </c>
      <c r="P610" s="321">
        <v>6584.1528575534048</v>
      </c>
      <c r="Q610" s="321">
        <v>9162.8281952294292</v>
      </c>
      <c r="R610" s="321">
        <v>96855.831086789927</v>
      </c>
    </row>
    <row r="611" spans="1:18" ht="14.25" customHeight="1"/>
    <row r="612" spans="1:18" ht="14.25" customHeight="1">
      <c r="A612" s="321" t="s">
        <v>708</v>
      </c>
      <c r="C612" s="321" t="s">
        <v>709</v>
      </c>
      <c r="D612" s="321" t="s">
        <v>542</v>
      </c>
      <c r="E612" s="321">
        <v>0.17</v>
      </c>
      <c r="F612" s="321">
        <v>0.17</v>
      </c>
      <c r="G612" s="321">
        <v>0.17</v>
      </c>
      <c r="H612" s="321">
        <v>0.17</v>
      </c>
      <c r="I612" s="321">
        <v>0.17</v>
      </c>
      <c r="J612" s="321">
        <v>0.17</v>
      </c>
      <c r="K612" s="321">
        <v>0.17</v>
      </c>
      <c r="L612" s="321">
        <v>0.17</v>
      </c>
      <c r="M612" s="321">
        <v>0.17</v>
      </c>
      <c r="N612" s="321">
        <v>0.17</v>
      </c>
      <c r="O612" s="321">
        <v>0.17</v>
      </c>
      <c r="P612" s="321">
        <v>0.17</v>
      </c>
      <c r="Q612" s="321">
        <v>0.17</v>
      </c>
    </row>
    <row r="613" spans="1:18" ht="14.25" customHeight="1">
      <c r="C613" s="321" t="s">
        <v>480</v>
      </c>
      <c r="D613" s="321" t="s">
        <v>479</v>
      </c>
      <c r="E613" s="321">
        <v>8307.0840000000007</v>
      </c>
      <c r="F613" s="321">
        <v>18438.744000000002</v>
      </c>
      <c r="G613" s="321">
        <v>10298.328000000001</v>
      </c>
      <c r="H613" s="321">
        <v>9368.496000000001</v>
      </c>
      <c r="I613" s="321">
        <v>5394.7800000000007</v>
      </c>
      <c r="J613" s="321">
        <v>8307.0840000000007</v>
      </c>
      <c r="K613" s="321">
        <v>6903.5640000000003</v>
      </c>
      <c r="L613" s="321">
        <v>7569.3588000000009</v>
      </c>
      <c r="M613" s="321">
        <v>8289.5400000000009</v>
      </c>
      <c r="N613" s="321">
        <v>8859.7200000000012</v>
      </c>
      <c r="O613" s="321">
        <v>10824.648000000001</v>
      </c>
      <c r="P613" s="321">
        <v>6754.4400000000005</v>
      </c>
      <c r="Q613" s="321">
        <v>13451.76</v>
      </c>
      <c r="R613" s="321">
        <v>114460.46280000001</v>
      </c>
    </row>
    <row r="614" spans="1:18" ht="14.25" customHeight="1"/>
    <row r="615" spans="1:18" ht="14.25" customHeight="1">
      <c r="A615" s="321" t="s">
        <v>710</v>
      </c>
      <c r="D615" s="321" t="s">
        <v>37</v>
      </c>
      <c r="E615" s="321">
        <v>0</v>
      </c>
      <c r="F615" s="321">
        <v>0</v>
      </c>
      <c r="G615" s="321">
        <v>0</v>
      </c>
      <c r="H615" s="321">
        <v>0</v>
      </c>
      <c r="I615" s="321">
        <v>0</v>
      </c>
      <c r="J615" s="321">
        <v>0</v>
      </c>
      <c r="K615" s="321">
        <v>0</v>
      </c>
      <c r="L615" s="321">
        <v>0</v>
      </c>
      <c r="M615" s="321">
        <v>0</v>
      </c>
      <c r="N615" s="321">
        <v>0</v>
      </c>
      <c r="O615" s="321">
        <v>0</v>
      </c>
      <c r="P615" s="321">
        <v>0</v>
      </c>
      <c r="Q615" s="321">
        <v>0</v>
      </c>
      <c r="R615" s="321">
        <v>0</v>
      </c>
    </row>
    <row r="616" spans="1:18" ht="14.25" customHeight="1"/>
    <row r="617" spans="1:18" ht="14.25" customHeight="1">
      <c r="A617" s="321" t="s">
        <v>487</v>
      </c>
      <c r="D617" s="321" t="s">
        <v>479</v>
      </c>
      <c r="E617" s="321">
        <v>5137.1416118128445</v>
      </c>
      <c r="F617" s="321">
        <v>5508.1416118128445</v>
      </c>
      <c r="G617" s="321">
        <v>5321.5765877957656</v>
      </c>
      <c r="H617" s="321">
        <v>5725.7292741505071</v>
      </c>
      <c r="I617" s="321">
        <v>4727.9002401707885</v>
      </c>
      <c r="J617" s="321">
        <v>5137.1416118128445</v>
      </c>
      <c r="K617" s="321">
        <v>4883.5593310798786</v>
      </c>
      <c r="L617" s="321">
        <v>5087.5507027219355</v>
      </c>
      <c r="M617" s="321">
        <v>5153.7779754492076</v>
      </c>
      <c r="N617" s="321">
        <v>5027.2411492616975</v>
      </c>
      <c r="O617" s="321">
        <v>5370.3234299946635</v>
      </c>
      <c r="P617" s="321">
        <v>4041.1437466642947</v>
      </c>
      <c r="Q617" s="321">
        <v>4559.0182351894673</v>
      </c>
      <c r="R617" s="321">
        <v>60543.103896103894</v>
      </c>
    </row>
    <row r="618" spans="1:18" ht="14.25" customHeight="1">
      <c r="A618" s="321">
        <v>0</v>
      </c>
      <c r="B618" s="321" t="s">
        <v>400</v>
      </c>
      <c r="E618" s="321">
        <v>0</v>
      </c>
      <c r="F618" s="321">
        <v>0</v>
      </c>
      <c r="G618" s="321">
        <v>0</v>
      </c>
      <c r="H618" s="321">
        <v>0</v>
      </c>
      <c r="I618" s="321">
        <v>0</v>
      </c>
      <c r="J618" s="321">
        <v>0</v>
      </c>
      <c r="K618" s="321">
        <v>0</v>
      </c>
      <c r="L618" s="321">
        <v>0</v>
      </c>
      <c r="M618" s="321">
        <v>0</v>
      </c>
      <c r="N618" s="321">
        <v>0</v>
      </c>
      <c r="O618" s="321">
        <v>0</v>
      </c>
      <c r="P618" s="321">
        <v>0</v>
      </c>
      <c r="Q618" s="321">
        <v>0</v>
      </c>
      <c r="R618" s="321">
        <v>0</v>
      </c>
    </row>
    <row r="619" spans="1:18" ht="14.25" customHeight="1">
      <c r="A619" s="321" t="s">
        <v>526</v>
      </c>
      <c r="C619" s="321" t="s">
        <v>480</v>
      </c>
      <c r="D619" s="321" t="s">
        <v>479</v>
      </c>
      <c r="E619" s="321">
        <v>55909.663042327542</v>
      </c>
      <c r="F619" s="321">
        <v>68198.810155077794</v>
      </c>
      <c r="G619" s="321">
        <v>58172.566550627453</v>
      </c>
      <c r="H619" s="321">
        <v>61320.532382350531</v>
      </c>
      <c r="I619" s="321">
        <v>50036.897306358027</v>
      </c>
      <c r="J619" s="321">
        <v>55909.663042327542</v>
      </c>
      <c r="K619" s="321">
        <v>52381.496533630758</v>
      </c>
      <c r="L619" s="321">
        <v>54850.015569600269</v>
      </c>
      <c r="M619" s="321">
        <v>55922.94995141845</v>
      </c>
      <c r="N619" s="321">
        <v>55347.272079085298</v>
      </c>
      <c r="O619" s="321">
        <v>59803.981587782087</v>
      </c>
      <c r="P619" s="321">
        <v>46147.265001163221</v>
      </c>
      <c r="Q619" s="321">
        <v>56516.882743626236</v>
      </c>
      <c r="R619" s="321">
        <v>674608.33290304767</v>
      </c>
    </row>
    <row r="620" spans="1:18" ht="14.25" customHeight="1">
      <c r="A620" s="321" t="s">
        <v>527</v>
      </c>
      <c r="D620" s="321" t="s">
        <v>479</v>
      </c>
      <c r="E620" s="321">
        <v>0</v>
      </c>
      <c r="F620" s="321">
        <v>0</v>
      </c>
      <c r="G620" s="321">
        <v>0</v>
      </c>
      <c r="H620" s="321">
        <v>0</v>
      </c>
      <c r="I620" s="321">
        <v>0</v>
      </c>
      <c r="J620" s="321">
        <v>0</v>
      </c>
      <c r="K620" s="321">
        <v>0</v>
      </c>
      <c r="L620" s="321">
        <v>0</v>
      </c>
      <c r="M620" s="321">
        <v>0</v>
      </c>
      <c r="N620" s="321">
        <v>0</v>
      </c>
      <c r="O620" s="321">
        <v>0</v>
      </c>
      <c r="P620" s="321">
        <v>0</v>
      </c>
      <c r="Q620" s="321">
        <v>0</v>
      </c>
      <c r="R620" s="321">
        <v>0</v>
      </c>
    </row>
    <row r="621" spans="1:18" ht="14.25" customHeight="1"/>
    <row r="622" spans="1:18" ht="14.25" customHeight="1"/>
    <row r="623" spans="1:18" ht="14.25" customHeight="1">
      <c r="A623" s="321" t="s">
        <v>529</v>
      </c>
    </row>
    <row r="624" spans="1:18" ht="14.25" customHeight="1">
      <c r="B624" s="321" t="s">
        <v>530</v>
      </c>
      <c r="C624" s="321" t="s">
        <v>37</v>
      </c>
      <c r="E624" s="321">
        <v>0</v>
      </c>
      <c r="F624" s="321">
        <v>0</v>
      </c>
      <c r="G624" s="321">
        <v>0</v>
      </c>
      <c r="H624" s="321">
        <v>0</v>
      </c>
      <c r="I624" s="321">
        <v>0</v>
      </c>
      <c r="J624" s="321">
        <v>0</v>
      </c>
      <c r="K624" s="321">
        <v>0</v>
      </c>
      <c r="L624" s="321">
        <v>0</v>
      </c>
      <c r="M624" s="321">
        <v>0</v>
      </c>
      <c r="N624" s="321">
        <v>0</v>
      </c>
      <c r="O624" s="321">
        <v>0</v>
      </c>
      <c r="P624" s="321">
        <v>0</v>
      </c>
      <c r="Q624" s="321">
        <v>0</v>
      </c>
      <c r="R624" s="321">
        <v>0</v>
      </c>
    </row>
    <row r="625" spans="1:18" ht="14.25" customHeight="1">
      <c r="B625" s="321" t="s">
        <v>711</v>
      </c>
      <c r="E625" s="321">
        <v>1714.8037500000003</v>
      </c>
      <c r="F625" s="321">
        <v>1714.8037500000003</v>
      </c>
      <c r="G625" s="321">
        <v>1569.9749999999999</v>
      </c>
      <c r="H625" s="321">
        <v>1738.1866071428574</v>
      </c>
      <c r="I625" s="321">
        <v>1659.4874999999997</v>
      </c>
      <c r="J625" s="321">
        <v>1714.8037500000003</v>
      </c>
      <c r="K625" s="321">
        <v>1659.4874999999997</v>
      </c>
      <c r="L625" s="321">
        <v>1714.8037500000003</v>
      </c>
      <c r="M625" s="321">
        <v>1714.8037500000003</v>
      </c>
      <c r="N625" s="321">
        <v>1659.4874999999997</v>
      </c>
      <c r="O625" s="321">
        <v>1714.8037500000003</v>
      </c>
      <c r="P625" s="321">
        <v>1381.2149999999999</v>
      </c>
      <c r="Q625" s="321">
        <v>1427.2555</v>
      </c>
      <c r="R625" s="321">
        <v>19669.113357142858</v>
      </c>
    </row>
    <row r="626" spans="1:18" ht="14.25" customHeight="1">
      <c r="B626" s="321" t="s">
        <v>712</v>
      </c>
      <c r="E626" s="321">
        <v>533.17950000000008</v>
      </c>
      <c r="F626" s="321">
        <v>533.17950000000008</v>
      </c>
      <c r="G626" s="321">
        <v>533.17950000000008</v>
      </c>
      <c r="H626" s="321">
        <v>533.17950000000008</v>
      </c>
      <c r="I626" s="321">
        <v>533.17950000000008</v>
      </c>
      <c r="J626" s="321">
        <v>533.17950000000008</v>
      </c>
      <c r="K626" s="321">
        <v>533.17950000000008</v>
      </c>
      <c r="L626" s="321">
        <v>533.17950000000008</v>
      </c>
      <c r="M626" s="321">
        <v>533.17950000000008</v>
      </c>
      <c r="N626" s="321">
        <v>533.17950000000008</v>
      </c>
      <c r="O626" s="321">
        <v>533.17950000000008</v>
      </c>
      <c r="P626" s="321">
        <v>533.17950000000008</v>
      </c>
      <c r="Q626" s="321">
        <v>533.17950000000008</v>
      </c>
      <c r="R626" s="321">
        <v>6398.1540000000014</v>
      </c>
    </row>
    <row r="627" spans="1:18" ht="14.25" customHeight="1">
      <c r="B627" s="321" t="s">
        <v>533</v>
      </c>
      <c r="C627" s="321" t="s">
        <v>480</v>
      </c>
      <c r="E627" s="321">
        <v>2802.7342056035855</v>
      </c>
      <c r="F627" s="321">
        <v>2920.1867540125199</v>
      </c>
      <c r="G627" s="321">
        <v>2941.8224895624644</v>
      </c>
      <c r="H627" s="321">
        <v>2874.0395792588897</v>
      </c>
      <c r="I627" s="321">
        <v>2771.0854736657288</v>
      </c>
      <c r="J627" s="321">
        <v>2802.7342056035855</v>
      </c>
      <c r="K627" s="321">
        <v>2772.6008085361841</v>
      </c>
      <c r="L627" s="321">
        <v>2825.493474394611</v>
      </c>
      <c r="M627" s="321">
        <v>2803.8429899511466</v>
      </c>
      <c r="N627" s="321">
        <v>2847.2642502310282</v>
      </c>
      <c r="O627" s="321">
        <v>2879.9489661887674</v>
      </c>
      <c r="P627" s="321">
        <v>2624.3637755990644</v>
      </c>
      <c r="Q627" s="321">
        <v>2739.240518678273</v>
      </c>
      <c r="R627" s="321">
        <v>33802.623285682261</v>
      </c>
    </row>
    <row r="628" spans="1:18" ht="14.25" customHeight="1">
      <c r="B628" s="321" t="s">
        <v>534</v>
      </c>
      <c r="C628" s="321" t="s">
        <v>480</v>
      </c>
      <c r="D628" s="321" t="s">
        <v>37</v>
      </c>
      <c r="E628" s="321">
        <v>0</v>
      </c>
      <c r="F628" s="321">
        <v>0</v>
      </c>
      <c r="G628" s="321">
        <v>0</v>
      </c>
      <c r="H628" s="321">
        <v>0</v>
      </c>
      <c r="I628" s="321">
        <v>0</v>
      </c>
      <c r="J628" s="321">
        <v>0</v>
      </c>
      <c r="K628" s="321">
        <v>0</v>
      </c>
      <c r="L628" s="321">
        <v>0</v>
      </c>
      <c r="M628" s="321">
        <v>0</v>
      </c>
      <c r="N628" s="321">
        <v>0</v>
      </c>
      <c r="O628" s="321">
        <v>0</v>
      </c>
      <c r="P628" s="321">
        <v>0</v>
      </c>
      <c r="Q628" s="321">
        <v>0</v>
      </c>
      <c r="R628" s="321">
        <v>0</v>
      </c>
    </row>
    <row r="629" spans="1:18" ht="14.25" customHeight="1">
      <c r="B629" s="321" t="s">
        <v>409</v>
      </c>
      <c r="C629" s="321" t="s">
        <v>480</v>
      </c>
      <c r="D629" s="321" t="s">
        <v>37</v>
      </c>
      <c r="E629" s="321">
        <v>0</v>
      </c>
      <c r="F629" s="321">
        <v>0</v>
      </c>
      <c r="G629" s="321">
        <v>0</v>
      </c>
      <c r="H629" s="321">
        <v>0</v>
      </c>
      <c r="I629" s="321">
        <v>0</v>
      </c>
      <c r="J629" s="321">
        <v>0</v>
      </c>
      <c r="K629" s="321">
        <v>0</v>
      </c>
      <c r="L629" s="321">
        <v>0</v>
      </c>
      <c r="M629" s="321">
        <v>0</v>
      </c>
      <c r="N629" s="321">
        <v>0</v>
      </c>
      <c r="O629" s="321">
        <v>0</v>
      </c>
      <c r="P629" s="321">
        <v>0</v>
      </c>
      <c r="Q629" s="321">
        <v>0</v>
      </c>
      <c r="R629" s="321">
        <v>0</v>
      </c>
    </row>
    <row r="630" spans="1:18" ht="14.25" customHeight="1">
      <c r="B630" s="321" t="s">
        <v>535</v>
      </c>
      <c r="C630" s="321" t="s">
        <v>480</v>
      </c>
      <c r="D630" s="321" t="s">
        <v>37</v>
      </c>
      <c r="E630" s="321">
        <v>0</v>
      </c>
      <c r="F630" s="321">
        <v>0</v>
      </c>
      <c r="G630" s="321">
        <v>0</v>
      </c>
      <c r="H630" s="321">
        <v>0</v>
      </c>
      <c r="I630" s="321">
        <v>0</v>
      </c>
      <c r="J630" s="321">
        <v>0</v>
      </c>
      <c r="K630" s="321">
        <v>0</v>
      </c>
      <c r="L630" s="321">
        <v>0</v>
      </c>
      <c r="M630" s="321">
        <v>0</v>
      </c>
      <c r="N630" s="321">
        <v>0</v>
      </c>
      <c r="O630" s="321">
        <v>0</v>
      </c>
      <c r="P630" s="321">
        <v>0</v>
      </c>
      <c r="Q630" s="321">
        <v>0</v>
      </c>
      <c r="R630" s="321">
        <v>0</v>
      </c>
    </row>
    <row r="631" spans="1:18" ht="14.25" customHeight="1">
      <c r="B631" s="321" t="s">
        <v>536</v>
      </c>
      <c r="E631" s="321">
        <v>2613.5919696454584</v>
      </c>
      <c r="F631" s="321">
        <v>2615.8889811765557</v>
      </c>
      <c r="G631" s="321">
        <v>2619.0841134697512</v>
      </c>
      <c r="H631" s="321">
        <v>2618.0610981299487</v>
      </c>
      <c r="I631" s="321">
        <v>2611.9302110388799</v>
      </c>
      <c r="J631" s="321">
        <v>2613.5919696454584</v>
      </c>
      <c r="K631" s="321">
        <v>2612.9284586642507</v>
      </c>
      <c r="L631" s="321">
        <v>2613.2324365412628</v>
      </c>
      <c r="M631" s="321">
        <v>2613.6261642390973</v>
      </c>
      <c r="N631" s="321">
        <v>2614.0895346598581</v>
      </c>
      <c r="O631" s="321">
        <v>2615.0796377474962</v>
      </c>
      <c r="P631" s="321">
        <v>2604.3364649094897</v>
      </c>
      <c r="Q631" s="321">
        <v>2607.6769167765883</v>
      </c>
      <c r="R631" s="321">
        <v>31359.525986998637</v>
      </c>
    </row>
    <row r="632" spans="1:18" ht="14.25" customHeight="1">
      <c r="B632" s="321" t="s">
        <v>537</v>
      </c>
      <c r="C632" s="321" t="s">
        <v>480</v>
      </c>
      <c r="D632" s="321" t="s">
        <v>37</v>
      </c>
      <c r="E632" s="321">
        <v>0</v>
      </c>
      <c r="F632" s="321">
        <v>0</v>
      </c>
      <c r="G632" s="321">
        <v>0</v>
      </c>
      <c r="H632" s="321">
        <v>0</v>
      </c>
      <c r="I632" s="321">
        <v>0</v>
      </c>
      <c r="J632" s="321">
        <v>0</v>
      </c>
      <c r="K632" s="321">
        <v>0</v>
      </c>
      <c r="L632" s="321">
        <v>0</v>
      </c>
      <c r="M632" s="321">
        <v>0</v>
      </c>
      <c r="N632" s="321">
        <v>0</v>
      </c>
      <c r="O632" s="321">
        <v>0</v>
      </c>
      <c r="P632" s="321">
        <v>0</v>
      </c>
      <c r="Q632" s="321">
        <v>0</v>
      </c>
      <c r="R632" s="321">
        <v>0</v>
      </c>
    </row>
    <row r="633" spans="1:18" ht="14.25" customHeight="1">
      <c r="B633" s="321" t="s">
        <v>538</v>
      </c>
      <c r="C633" s="321" t="s">
        <v>539</v>
      </c>
      <c r="D633" s="321" t="s">
        <v>540</v>
      </c>
      <c r="E633" s="321">
        <v>0</v>
      </c>
      <c r="F633" s="321">
        <v>0</v>
      </c>
      <c r="G633" s="321">
        <v>0</v>
      </c>
      <c r="H633" s="321">
        <v>0</v>
      </c>
      <c r="I633" s="321">
        <v>0</v>
      </c>
      <c r="J633" s="321">
        <v>0</v>
      </c>
      <c r="K633" s="321">
        <v>0</v>
      </c>
      <c r="L633" s="321">
        <v>0</v>
      </c>
      <c r="M633" s="321">
        <v>0</v>
      </c>
      <c r="N633" s="321">
        <v>0</v>
      </c>
      <c r="O633" s="321">
        <v>0</v>
      </c>
      <c r="P633" s="321">
        <v>0</v>
      </c>
      <c r="Q633" s="321">
        <v>0</v>
      </c>
      <c r="R633" s="321">
        <v>0</v>
      </c>
    </row>
    <row r="634" spans="1:18" ht="14.25" customHeight="1">
      <c r="B634" s="321" t="s">
        <v>541</v>
      </c>
      <c r="C634" s="321" t="s">
        <v>480</v>
      </c>
      <c r="D634" s="321" t="s">
        <v>37</v>
      </c>
      <c r="E634" s="321">
        <v>0</v>
      </c>
      <c r="F634" s="321">
        <v>0</v>
      </c>
      <c r="G634" s="321">
        <v>0</v>
      </c>
      <c r="H634" s="321">
        <v>0</v>
      </c>
      <c r="I634" s="321">
        <v>0</v>
      </c>
      <c r="J634" s="321">
        <v>0</v>
      </c>
      <c r="K634" s="321">
        <v>0</v>
      </c>
      <c r="L634" s="321">
        <v>0</v>
      </c>
      <c r="M634" s="321">
        <v>0</v>
      </c>
      <c r="N634" s="321">
        <v>0</v>
      </c>
      <c r="O634" s="321">
        <v>0</v>
      </c>
      <c r="P634" s="321">
        <v>0</v>
      </c>
      <c r="Q634" s="321">
        <v>0</v>
      </c>
      <c r="R634" s="321">
        <v>0</v>
      </c>
    </row>
    <row r="635" spans="1:18" ht="14.25" customHeight="1"/>
    <row r="636" spans="1:18" ht="14.25" customHeight="1">
      <c r="A636" s="321" t="s">
        <v>415</v>
      </c>
    </row>
    <row r="637" spans="1:18" ht="14.25" customHeight="1">
      <c r="B637" s="321" t="s">
        <v>416</v>
      </c>
      <c r="C637" s="321" t="s">
        <v>542</v>
      </c>
      <c r="D637" s="321">
        <v>7.6499999999999999E-2</v>
      </c>
      <c r="E637" s="321">
        <v>4449.0600000000004</v>
      </c>
      <c r="F637" s="321">
        <v>5389.18</v>
      </c>
      <c r="G637" s="321">
        <v>4611.09</v>
      </c>
      <c r="H637" s="321">
        <v>4864.78</v>
      </c>
      <c r="I637" s="321">
        <v>3995.56</v>
      </c>
      <c r="J637" s="321">
        <v>4449.0600000000004</v>
      </c>
      <c r="K637" s="321">
        <v>4174.92</v>
      </c>
      <c r="L637" s="321">
        <v>4368</v>
      </c>
      <c r="M637" s="321">
        <v>4450.08</v>
      </c>
      <c r="N637" s="321">
        <v>4401.8100000000004</v>
      </c>
      <c r="O637" s="321">
        <v>4746.9799999999996</v>
      </c>
      <c r="P637" s="321">
        <v>3676.72</v>
      </c>
      <c r="Q637" s="321">
        <v>4473.51</v>
      </c>
      <c r="R637" s="321">
        <v>53601.69000000001</v>
      </c>
    </row>
    <row r="638" spans="1:18" ht="14.25" customHeight="1">
      <c r="B638" s="321" t="s">
        <v>417</v>
      </c>
      <c r="C638" s="321" t="s">
        <v>479</v>
      </c>
      <c r="D638" s="321">
        <v>8.0000000000000002E-3</v>
      </c>
      <c r="E638" s="321">
        <v>191.92</v>
      </c>
      <c r="F638" s="321">
        <v>422.68</v>
      </c>
      <c r="G638" s="321">
        <v>325.49</v>
      </c>
      <c r="H638" s="321">
        <v>305.24</v>
      </c>
      <c r="I638" s="321">
        <v>203.7</v>
      </c>
      <c r="J638" s="321">
        <v>191.92</v>
      </c>
      <c r="K638" s="321">
        <v>163.72</v>
      </c>
      <c r="L638" s="321">
        <v>137.04</v>
      </c>
      <c r="M638" s="321">
        <v>104.71</v>
      </c>
      <c r="N638" s="321">
        <v>69.05</v>
      </c>
      <c r="O638" s="321">
        <v>74.459999999999994</v>
      </c>
      <c r="P638" s="321">
        <v>57.67</v>
      </c>
      <c r="Q638" s="321">
        <v>70.17</v>
      </c>
      <c r="R638" s="321">
        <v>2125.8500000000004</v>
      </c>
    </row>
    <row r="639" spans="1:18" ht="14.25" customHeight="1">
      <c r="B639" s="321" t="s">
        <v>418</v>
      </c>
      <c r="C639" s="321" t="s">
        <v>542</v>
      </c>
      <c r="D639" s="321">
        <v>2.7E-2</v>
      </c>
      <c r="E639" s="321">
        <v>1009.67</v>
      </c>
      <c r="F639" s="321">
        <v>1902.06</v>
      </c>
      <c r="G639" s="321">
        <v>1321.48</v>
      </c>
      <c r="H639" s="321">
        <v>1332.38</v>
      </c>
      <c r="I639" s="321">
        <v>1022.39</v>
      </c>
      <c r="J639" s="321">
        <v>1009.67</v>
      </c>
      <c r="K639" s="321">
        <v>1028.5</v>
      </c>
      <c r="L639" s="321">
        <v>995.9</v>
      </c>
      <c r="M639" s="321">
        <v>910.96</v>
      </c>
      <c r="N639" s="321">
        <v>859.13</v>
      </c>
      <c r="O639" s="321">
        <v>710.37</v>
      </c>
      <c r="P639" s="321">
        <v>777.3</v>
      </c>
      <c r="Q639" s="321">
        <v>918.91</v>
      </c>
      <c r="R639" s="321">
        <v>12789.05</v>
      </c>
    </row>
    <row r="640" spans="1:18" ht="14.25" customHeight="1">
      <c r="B640" s="321" t="s">
        <v>543</v>
      </c>
      <c r="E640" s="321">
        <v>0.55000000000000004</v>
      </c>
      <c r="F640" s="321">
        <v>1</v>
      </c>
      <c r="G640" s="321">
        <v>0.9</v>
      </c>
      <c r="H640" s="321">
        <v>0.8</v>
      </c>
      <c r="I640" s="321">
        <v>0.65</v>
      </c>
      <c r="J640" s="321">
        <v>0.55000000000000004</v>
      </c>
      <c r="K640" s="321">
        <v>0.5</v>
      </c>
      <c r="L640" s="321">
        <v>0.4</v>
      </c>
      <c r="M640" s="321">
        <v>0.3</v>
      </c>
      <c r="N640" s="321">
        <v>0.2</v>
      </c>
      <c r="O640" s="321">
        <v>0.2</v>
      </c>
      <c r="P640" s="321">
        <v>0.2</v>
      </c>
      <c r="Q640" s="321">
        <v>0.2</v>
      </c>
    </row>
    <row r="641" spans="1:18" ht="14.25" customHeight="1">
      <c r="B641" s="321" t="s">
        <v>544</v>
      </c>
      <c r="E641" s="321">
        <v>0.64300000000000002</v>
      </c>
      <c r="F641" s="321">
        <v>1</v>
      </c>
      <c r="G641" s="321">
        <v>0.81200000000000006</v>
      </c>
      <c r="H641" s="321">
        <v>0.77600000000000002</v>
      </c>
      <c r="I641" s="321">
        <v>0.72499999999999998</v>
      </c>
      <c r="J641" s="321">
        <v>0.64300000000000002</v>
      </c>
      <c r="K641" s="321">
        <v>0.69799999999999995</v>
      </c>
      <c r="L641" s="321">
        <v>0.64600000000000002</v>
      </c>
      <c r="M641" s="321">
        <v>0.57999999999999996</v>
      </c>
      <c r="N641" s="321">
        <v>0.55300000000000005</v>
      </c>
      <c r="O641" s="321">
        <v>0.42399999999999999</v>
      </c>
      <c r="P641" s="321">
        <v>0.59899999999999998</v>
      </c>
      <c r="Q641" s="321">
        <v>0.58199999999999996</v>
      </c>
    </row>
    <row r="642" spans="1:18" ht="14.25" customHeight="1">
      <c r="B642" s="321" t="s">
        <v>27</v>
      </c>
      <c r="C642" s="321" t="s">
        <v>480</v>
      </c>
      <c r="D642" s="321" t="s">
        <v>37</v>
      </c>
      <c r="E642" s="321">
        <v>0</v>
      </c>
      <c r="F642" s="321">
        <v>0</v>
      </c>
      <c r="G642" s="321">
        <v>0</v>
      </c>
      <c r="H642" s="321">
        <v>0</v>
      </c>
      <c r="I642" s="321">
        <v>0</v>
      </c>
      <c r="J642" s="321">
        <v>0</v>
      </c>
      <c r="K642" s="321">
        <v>0</v>
      </c>
      <c r="L642" s="321">
        <v>0</v>
      </c>
      <c r="M642" s="321">
        <v>0</v>
      </c>
      <c r="N642" s="321">
        <v>0</v>
      </c>
      <c r="O642" s="321">
        <v>0</v>
      </c>
      <c r="P642" s="321">
        <v>0</v>
      </c>
      <c r="Q642" s="321">
        <v>0</v>
      </c>
      <c r="R642" s="321">
        <v>0</v>
      </c>
    </row>
    <row r="643" spans="1:18" ht="14.25" customHeight="1"/>
    <row r="644" spans="1:18" ht="14.25" customHeight="1"/>
    <row r="645" spans="1:18" ht="14.25" customHeight="1">
      <c r="A645" s="321" t="s">
        <v>545</v>
      </c>
    </row>
    <row r="646" spans="1:18" ht="14.25" customHeight="1">
      <c r="A646" s="321" t="s">
        <v>713</v>
      </c>
      <c r="E646" s="321">
        <v>31</v>
      </c>
      <c r="F646" s="321">
        <v>31</v>
      </c>
      <c r="G646" s="321">
        <v>28</v>
      </c>
      <c r="H646" s="321">
        <v>31</v>
      </c>
      <c r="I646" s="321">
        <v>30</v>
      </c>
      <c r="J646" s="321">
        <v>31</v>
      </c>
      <c r="K646" s="321">
        <v>30</v>
      </c>
      <c r="L646" s="321">
        <v>31</v>
      </c>
      <c r="M646" s="321">
        <v>31</v>
      </c>
      <c r="N646" s="321">
        <v>30</v>
      </c>
      <c r="O646" s="321">
        <v>31</v>
      </c>
      <c r="P646" s="321">
        <v>30</v>
      </c>
      <c r="Q646" s="321">
        <v>31</v>
      </c>
      <c r="R646" s="321">
        <v>365</v>
      </c>
    </row>
    <row r="647" spans="1:18" ht="14.25" customHeight="1">
      <c r="A647" s="321" t="s">
        <v>714</v>
      </c>
      <c r="E647" s="321">
        <v>4.4285714285714288</v>
      </c>
      <c r="F647" s="321">
        <v>4.4285714285714288</v>
      </c>
      <c r="G647" s="321">
        <v>4</v>
      </c>
      <c r="H647" s="321">
        <v>4.4285714285714288</v>
      </c>
      <c r="I647" s="321">
        <v>4.2857142857142856</v>
      </c>
      <c r="J647" s="321">
        <v>4.4285714285714288</v>
      </c>
      <c r="K647" s="321">
        <v>4.2857142857142856</v>
      </c>
      <c r="L647" s="321">
        <v>4.4285714285714288</v>
      </c>
      <c r="M647" s="321">
        <v>4.4285714285714288</v>
      </c>
      <c r="N647" s="321">
        <v>4.2857142857142856</v>
      </c>
      <c r="O647" s="321">
        <v>4.4285714285714288</v>
      </c>
      <c r="P647" s="321">
        <v>4.2857142857142856</v>
      </c>
      <c r="Q647" s="321">
        <v>4.4285714285714288</v>
      </c>
      <c r="R647" s="321">
        <v>52.142857142857146</v>
      </c>
    </row>
    <row r="648" spans="1:18" ht="14.25" customHeight="1"/>
    <row r="649" spans="1:18" ht="14.25" customHeight="1">
      <c r="A649" s="321" t="s">
        <v>715</v>
      </c>
      <c r="E649" s="321">
        <v>1495</v>
      </c>
      <c r="F649" s="321">
        <v>1551</v>
      </c>
      <c r="G649" s="321">
        <v>1602</v>
      </c>
      <c r="H649" s="321">
        <v>1769</v>
      </c>
      <c r="I649" s="321">
        <v>1367</v>
      </c>
      <c r="J649" s="321">
        <v>1495</v>
      </c>
      <c r="K649" s="321">
        <v>1408</v>
      </c>
      <c r="L649" s="321">
        <v>1328</v>
      </c>
      <c r="M649" s="321">
        <v>1428</v>
      </c>
      <c r="N649" s="321">
        <v>1322</v>
      </c>
      <c r="O649" s="321">
        <v>1428</v>
      </c>
      <c r="P649" s="321">
        <v>1256</v>
      </c>
      <c r="Q649" s="321">
        <v>882</v>
      </c>
      <c r="R649" s="321">
        <v>16836</v>
      </c>
    </row>
    <row r="650" spans="1:18" ht="14.25" customHeight="1">
      <c r="A650" s="321" t="s">
        <v>716</v>
      </c>
      <c r="E650" s="321">
        <v>1339</v>
      </c>
      <c r="F650" s="321">
        <v>1315</v>
      </c>
      <c r="G650" s="321">
        <v>1346</v>
      </c>
      <c r="H650" s="321">
        <v>1550</v>
      </c>
      <c r="I650" s="321">
        <v>1182</v>
      </c>
      <c r="J650" s="321">
        <v>1339</v>
      </c>
      <c r="K650" s="321">
        <v>1293</v>
      </c>
      <c r="L650" s="321">
        <v>1195</v>
      </c>
      <c r="M650" s="321">
        <v>1319</v>
      </c>
      <c r="N650" s="321">
        <v>1189</v>
      </c>
      <c r="O650" s="321">
        <v>1257</v>
      </c>
      <c r="P650" s="321">
        <v>1047</v>
      </c>
      <c r="Q650" s="321">
        <v>1077</v>
      </c>
      <c r="R650" s="321">
        <v>15109</v>
      </c>
    </row>
    <row r="651" spans="1:18" ht="14.25" customHeight="1">
      <c r="A651" s="321" t="s">
        <v>717</v>
      </c>
      <c r="E651" s="321">
        <v>347</v>
      </c>
      <c r="F651" s="321">
        <v>341</v>
      </c>
      <c r="G651" s="321">
        <v>349</v>
      </c>
      <c r="H651" s="321">
        <v>402</v>
      </c>
      <c r="I651" s="321">
        <v>307</v>
      </c>
      <c r="J651" s="321">
        <v>347</v>
      </c>
      <c r="K651" s="321">
        <v>335</v>
      </c>
      <c r="L651" s="321">
        <v>310</v>
      </c>
      <c r="M651" s="321">
        <v>342</v>
      </c>
      <c r="N651" s="321">
        <v>308</v>
      </c>
      <c r="O651" s="321">
        <v>326</v>
      </c>
      <c r="P651" s="321">
        <v>271</v>
      </c>
      <c r="Q651" s="321">
        <v>279</v>
      </c>
      <c r="R651" s="321">
        <v>3917</v>
      </c>
    </row>
    <row r="652" spans="1:18" ht="14.25" customHeight="1">
      <c r="A652" s="321" t="s">
        <v>718</v>
      </c>
      <c r="E652" s="321">
        <v>0</v>
      </c>
      <c r="F652" s="321">
        <v>0</v>
      </c>
      <c r="G652" s="321">
        <v>0</v>
      </c>
      <c r="H652" s="321">
        <v>0</v>
      </c>
      <c r="I652" s="321">
        <v>0</v>
      </c>
      <c r="J652" s="321">
        <v>0</v>
      </c>
      <c r="K652" s="321">
        <v>0</v>
      </c>
      <c r="L652" s="321">
        <v>0</v>
      </c>
      <c r="M652" s="321">
        <v>0</v>
      </c>
      <c r="N652" s="321">
        <v>0</v>
      </c>
      <c r="O652" s="321">
        <v>0</v>
      </c>
      <c r="P652" s="321">
        <v>0</v>
      </c>
      <c r="Q652" s="321">
        <v>0</v>
      </c>
      <c r="R652" s="321">
        <v>0</v>
      </c>
    </row>
    <row r="653" spans="1:18" ht="14.25" customHeight="1">
      <c r="A653" s="321" t="s">
        <v>696</v>
      </c>
      <c r="E653" s="321">
        <v>0</v>
      </c>
      <c r="F653" s="321">
        <v>0</v>
      </c>
      <c r="G653" s="321">
        <v>0</v>
      </c>
      <c r="H653" s="321">
        <v>0</v>
      </c>
      <c r="I653" s="321">
        <v>0</v>
      </c>
      <c r="J653" s="321">
        <v>0</v>
      </c>
      <c r="K653" s="321">
        <v>0</v>
      </c>
      <c r="L653" s="321">
        <v>0</v>
      </c>
      <c r="M653" s="321">
        <v>0</v>
      </c>
      <c r="N653" s="321">
        <v>0</v>
      </c>
      <c r="O653" s="321">
        <v>0</v>
      </c>
      <c r="P653" s="321">
        <v>0</v>
      </c>
      <c r="Q653" s="321">
        <v>0</v>
      </c>
      <c r="R653" s="321">
        <v>0</v>
      </c>
    </row>
    <row r="654" spans="1:18" ht="14.25" customHeight="1">
      <c r="A654" s="321" t="s">
        <v>719</v>
      </c>
      <c r="E654" s="321">
        <v>0</v>
      </c>
      <c r="F654" s="321">
        <v>0</v>
      </c>
      <c r="G654" s="321">
        <v>0</v>
      </c>
      <c r="H654" s="321">
        <v>0</v>
      </c>
      <c r="I654" s="321">
        <v>0</v>
      </c>
      <c r="J654" s="321">
        <v>0</v>
      </c>
      <c r="K654" s="321">
        <v>0</v>
      </c>
      <c r="L654" s="321">
        <v>0</v>
      </c>
      <c r="M654" s="321">
        <v>0</v>
      </c>
      <c r="N654" s="321">
        <v>0</v>
      </c>
      <c r="O654" s="321">
        <v>0</v>
      </c>
      <c r="P654" s="321">
        <v>0</v>
      </c>
      <c r="Q654" s="321">
        <v>0</v>
      </c>
      <c r="R654" s="321">
        <v>0</v>
      </c>
    </row>
    <row r="655" spans="1:18" ht="14.25" customHeight="1">
      <c r="B655" s="321" t="s">
        <v>720</v>
      </c>
      <c r="E655" s="321">
        <v>3181</v>
      </c>
      <c r="F655" s="321">
        <v>3207</v>
      </c>
      <c r="G655" s="321">
        <v>3297</v>
      </c>
      <c r="H655" s="321">
        <v>3721</v>
      </c>
      <c r="I655" s="321">
        <v>2856</v>
      </c>
      <c r="J655" s="321">
        <v>3181</v>
      </c>
      <c r="K655" s="321">
        <v>3036</v>
      </c>
      <c r="L655" s="321">
        <v>2833</v>
      </c>
      <c r="M655" s="321">
        <v>3089</v>
      </c>
      <c r="N655" s="321">
        <v>2819</v>
      </c>
      <c r="O655" s="321">
        <v>3011</v>
      </c>
      <c r="P655" s="321">
        <v>2574</v>
      </c>
      <c r="Q655" s="321">
        <v>2238</v>
      </c>
      <c r="R655" s="321">
        <v>35862</v>
      </c>
    </row>
    <row r="656" spans="1:18" ht="14.25" customHeight="1"/>
    <row r="657" spans="1:18" ht="14.25" customHeight="1">
      <c r="A657" s="321" t="s">
        <v>721</v>
      </c>
      <c r="E657" s="321">
        <v>2725</v>
      </c>
      <c r="F657" s="321">
        <v>4400</v>
      </c>
      <c r="G657" s="321">
        <v>3425</v>
      </c>
      <c r="H657" s="321">
        <v>3075</v>
      </c>
      <c r="I657" s="321">
        <v>1975</v>
      </c>
      <c r="J657" s="321">
        <v>2725</v>
      </c>
      <c r="K657" s="321">
        <v>2150</v>
      </c>
      <c r="L657" s="321">
        <v>2485</v>
      </c>
      <c r="M657" s="321">
        <v>2550</v>
      </c>
      <c r="N657" s="321">
        <v>3100</v>
      </c>
      <c r="O657" s="321">
        <v>3400</v>
      </c>
      <c r="P657" s="321">
        <v>2100</v>
      </c>
      <c r="Q657" s="321">
        <v>3600</v>
      </c>
      <c r="R657" s="321">
        <v>34985</v>
      </c>
    </row>
    <row r="658" spans="1:18" ht="14.25" customHeight="1">
      <c r="A658" s="321" t="s">
        <v>722</v>
      </c>
      <c r="E658" s="321">
        <v>0</v>
      </c>
      <c r="F658" s="321">
        <v>0</v>
      </c>
      <c r="G658" s="321">
        <v>0</v>
      </c>
      <c r="H658" s="321">
        <v>0</v>
      </c>
      <c r="I658" s="321">
        <v>0</v>
      </c>
      <c r="J658" s="321">
        <v>0</v>
      </c>
      <c r="K658" s="321">
        <v>0</v>
      </c>
      <c r="L658" s="321">
        <v>0</v>
      </c>
      <c r="M658" s="321">
        <v>0</v>
      </c>
      <c r="N658" s="321">
        <v>0</v>
      </c>
      <c r="O658" s="321">
        <v>0</v>
      </c>
      <c r="P658" s="321">
        <v>0</v>
      </c>
      <c r="Q658" s="321">
        <v>0</v>
      </c>
      <c r="R658" s="321">
        <v>0</v>
      </c>
    </row>
    <row r="659" spans="1:18" ht="14.25" customHeight="1">
      <c r="A659" s="321" t="s">
        <v>723</v>
      </c>
      <c r="E659" s="321">
        <v>0</v>
      </c>
      <c r="F659" s="321">
        <v>0</v>
      </c>
      <c r="G659" s="321">
        <v>0</v>
      </c>
      <c r="H659" s="321">
        <v>0</v>
      </c>
      <c r="I659" s="321">
        <v>0</v>
      </c>
      <c r="J659" s="321">
        <v>0</v>
      </c>
      <c r="K659" s="321">
        <v>0</v>
      </c>
      <c r="L659" s="321">
        <v>0</v>
      </c>
      <c r="M659" s="321">
        <v>0</v>
      </c>
      <c r="N659" s="321">
        <v>0</v>
      </c>
      <c r="O659" s="321">
        <v>0</v>
      </c>
      <c r="P659" s="321">
        <v>0</v>
      </c>
      <c r="Q659" s="321">
        <v>0</v>
      </c>
      <c r="R659" s="321">
        <v>0</v>
      </c>
    </row>
    <row r="660" spans="1:18" ht="14.25" customHeight="1">
      <c r="B660" s="321" t="s">
        <v>724</v>
      </c>
      <c r="E660" s="321">
        <v>2725</v>
      </c>
      <c r="F660" s="321">
        <v>4400</v>
      </c>
      <c r="G660" s="321">
        <v>3425</v>
      </c>
      <c r="H660" s="321">
        <v>3075</v>
      </c>
      <c r="I660" s="321">
        <v>1975</v>
      </c>
      <c r="J660" s="321">
        <v>2725</v>
      </c>
      <c r="K660" s="321">
        <v>2150</v>
      </c>
      <c r="L660" s="321">
        <v>2485</v>
      </c>
      <c r="M660" s="321">
        <v>2550</v>
      </c>
      <c r="N660" s="321">
        <v>3100</v>
      </c>
      <c r="O660" s="321">
        <v>3400</v>
      </c>
      <c r="P660" s="321">
        <v>2100</v>
      </c>
      <c r="Q660" s="321">
        <v>3600</v>
      </c>
      <c r="R660" s="321">
        <v>34985</v>
      </c>
    </row>
    <row r="661" spans="1:18" ht="14.25" customHeight="1"/>
    <row r="662" spans="1:18" ht="14.25" customHeight="1">
      <c r="A662" s="321" t="s">
        <v>725</v>
      </c>
      <c r="E662" s="321">
        <v>5906</v>
      </c>
      <c r="F662" s="321">
        <v>7607</v>
      </c>
      <c r="G662" s="321">
        <v>6722</v>
      </c>
      <c r="H662" s="321">
        <v>6796</v>
      </c>
      <c r="I662" s="321">
        <v>4831</v>
      </c>
      <c r="J662" s="321">
        <v>5906</v>
      </c>
      <c r="K662" s="321">
        <v>5186</v>
      </c>
      <c r="L662" s="321">
        <v>5318</v>
      </c>
      <c r="M662" s="321">
        <v>5639</v>
      </c>
      <c r="N662" s="321">
        <v>5919</v>
      </c>
      <c r="O662" s="321">
        <v>6411</v>
      </c>
      <c r="P662" s="321">
        <v>4674</v>
      </c>
      <c r="Q662" s="321">
        <v>5838</v>
      </c>
      <c r="R662" s="321">
        <v>70847</v>
      </c>
    </row>
    <row r="663" spans="1:18" ht="14.25" customHeight="1"/>
    <row r="664" spans="1:18" ht="14.25" customHeight="1">
      <c r="A664" s="321" t="s">
        <v>726</v>
      </c>
      <c r="E664" s="321">
        <v>48865.2</v>
      </c>
      <c r="F664" s="321">
        <v>108463.2</v>
      </c>
      <c r="G664" s="321">
        <v>60578.400000000001</v>
      </c>
      <c r="H664" s="321">
        <v>55108.800000000003</v>
      </c>
      <c r="I664" s="321">
        <v>31734</v>
      </c>
      <c r="J664" s="321">
        <v>48865.2</v>
      </c>
      <c r="K664" s="321">
        <v>40609.199999999997</v>
      </c>
      <c r="L664" s="321">
        <v>44525.64</v>
      </c>
      <c r="M664" s="321">
        <v>48762</v>
      </c>
      <c r="N664" s="321">
        <v>52116</v>
      </c>
      <c r="O664" s="321">
        <v>63674.400000000001</v>
      </c>
      <c r="P664" s="321">
        <v>39732</v>
      </c>
      <c r="Q664" s="321">
        <v>79128</v>
      </c>
      <c r="R664" s="321">
        <v>673296.84000000008</v>
      </c>
    </row>
    <row r="665" spans="1:18" ht="14.25" customHeight="1"/>
    <row r="666" spans="1:18" ht="14.25" customHeight="1"/>
    <row r="667" spans="1:18" ht="14.25" customHeight="1"/>
    <row r="668" spans="1:18" ht="14.25" customHeight="1">
      <c r="A668" s="321" t="s">
        <v>548</v>
      </c>
      <c r="E668" s="321">
        <v>4797.4155844155848</v>
      </c>
      <c r="F668" s="321">
        <v>5168.4155844155848</v>
      </c>
      <c r="G668" s="321">
        <v>5014.727272727273</v>
      </c>
      <c r="H668" s="321">
        <v>5386.0032467532474</v>
      </c>
      <c r="I668" s="321">
        <v>4399.1331168831166</v>
      </c>
      <c r="J668" s="321">
        <v>4797.4155844155848</v>
      </c>
      <c r="K668" s="321">
        <v>4554.7922077922076</v>
      </c>
      <c r="L668" s="321">
        <v>4747.8246753246758</v>
      </c>
      <c r="M668" s="321">
        <v>4814.0519480519479</v>
      </c>
      <c r="N668" s="321">
        <v>4698.4740259740256</v>
      </c>
      <c r="O668" s="321">
        <v>5030.5974025974028</v>
      </c>
      <c r="P668" s="321">
        <v>3712.3766233766232</v>
      </c>
      <c r="Q668" s="321">
        <v>4219.2922077922076</v>
      </c>
      <c r="R668" s="321">
        <v>56543.103896103894</v>
      </c>
    </row>
    <row r="669" spans="1:18" ht="14.25" customHeight="1">
      <c r="A669" s="321" t="s">
        <v>549</v>
      </c>
      <c r="E669" s="321">
        <v>40238.323246753243</v>
      </c>
      <c r="F669" s="321">
        <v>42610.303246753239</v>
      </c>
      <c r="G669" s="321">
        <v>41416.388181818184</v>
      </c>
      <c r="H669" s="321">
        <v>44802.273474025969</v>
      </c>
      <c r="I669" s="321">
        <v>37515.418149350648</v>
      </c>
      <c r="J669" s="321">
        <v>40238.323246753243</v>
      </c>
      <c r="K669" s="321">
        <v>38351.233376623379</v>
      </c>
      <c r="L669" s="321">
        <v>39916.400974025964</v>
      </c>
      <c r="M669" s="321">
        <v>40269.154155844153</v>
      </c>
      <c r="N669" s="321">
        <v>39360.852922077924</v>
      </c>
      <c r="O669" s="321">
        <v>41615.077792207783</v>
      </c>
      <c r="P669" s="321">
        <v>32266.125844155842</v>
      </c>
      <c r="Q669" s="321">
        <v>35700.866948051946</v>
      </c>
      <c r="R669" s="321">
        <v>474062.41831168829</v>
      </c>
    </row>
    <row r="670" spans="1:18" ht="14.25" customHeight="1">
      <c r="A670" s="321" t="s">
        <v>550</v>
      </c>
      <c r="E670" s="321">
        <v>8.387500006767711</v>
      </c>
      <c r="F670" s="321">
        <v>8.2443647479194286</v>
      </c>
      <c r="G670" s="321">
        <v>8.2589512708023634</v>
      </c>
      <c r="H670" s="321">
        <v>8.3182782151186707</v>
      </c>
      <c r="I670" s="321">
        <v>8.527911557250432</v>
      </c>
      <c r="J670" s="321">
        <v>8.387500006767711</v>
      </c>
      <c r="K670" s="321">
        <v>8.4199743099176274</v>
      </c>
      <c r="L670" s="321">
        <v>8.4073030711262131</v>
      </c>
      <c r="M670" s="321">
        <v>8.3649189062322957</v>
      </c>
      <c r="N670" s="321">
        <v>8.3773694830457544</v>
      </c>
      <c r="O670" s="321">
        <v>8.2723928117803762</v>
      </c>
      <c r="P670" s="321">
        <v>8.6915011911716853</v>
      </c>
      <c r="Q670" s="321">
        <v>8.4613402414081271</v>
      </c>
    </row>
    <row r="671" spans="1:18" ht="14.25" customHeight="1">
      <c r="A671" s="321" t="s">
        <v>551</v>
      </c>
      <c r="E671" s="321">
        <v>27.730725921477369</v>
      </c>
      <c r="F671" s="321">
        <v>29.8752345919976</v>
      </c>
      <c r="G671" s="321">
        <v>28.986862848134525</v>
      </c>
      <c r="H671" s="321">
        <v>31.132966744238423</v>
      </c>
      <c r="I671" s="321">
        <v>25.428515126492002</v>
      </c>
      <c r="J671" s="321">
        <v>27.730725921477369</v>
      </c>
      <c r="K671" s="321">
        <v>26.328278657758425</v>
      </c>
      <c r="L671" s="321">
        <v>27.444073267772694</v>
      </c>
      <c r="M671" s="321">
        <v>27.826889873132647</v>
      </c>
      <c r="N671" s="321">
        <v>27.158809398693791</v>
      </c>
      <c r="O671" s="321">
        <v>29.078597702875161</v>
      </c>
      <c r="P671" s="321">
        <v>21.458824412581638</v>
      </c>
      <c r="Q671" s="321">
        <v>24.388972299376924</v>
      </c>
    </row>
    <row r="672" spans="1:18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0"/>
  <sheetViews>
    <sheetView workbookViewId="0"/>
  </sheetViews>
  <sheetFormatPr defaultColWidth="14.44140625" defaultRowHeight="15" customHeight="1"/>
  <cols>
    <col min="1" max="1" width="7.5546875" customWidth="1"/>
    <col min="2" max="2" width="27.5546875" customWidth="1"/>
    <col min="3" max="15" width="8.6640625" customWidth="1"/>
    <col min="16" max="16" width="9.33203125" customWidth="1"/>
    <col min="17" max="26" width="8.6640625" customWidth="1"/>
  </cols>
  <sheetData>
    <row r="1" spans="1:17" ht="14.25" customHeight="1">
      <c r="A1" s="305" t="s">
        <v>378</v>
      </c>
      <c r="B1" s="305"/>
    </row>
    <row r="2" spans="1:17" ht="14.25" customHeight="1">
      <c r="A2" s="305" t="s">
        <v>727</v>
      </c>
      <c r="B2" s="305"/>
    </row>
    <row r="3" spans="1:17" ht="14.25" customHeight="1">
      <c r="A3" s="305" t="s">
        <v>380</v>
      </c>
      <c r="B3" s="305">
        <v>2017</v>
      </c>
    </row>
    <row r="4" spans="1:17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08" t="s">
        <v>33</v>
      </c>
      <c r="Q4" s="308" t="s">
        <v>542</v>
      </c>
    </row>
    <row r="5" spans="1:17" ht="14.25" customHeight="1"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17" ht="14.25" customHeight="1">
      <c r="A6" s="305" t="s">
        <v>728</v>
      </c>
    </row>
    <row r="7" spans="1:17" ht="14.25" customHeight="1">
      <c r="A7" s="305"/>
      <c r="B7" s="321" t="s">
        <v>567</v>
      </c>
      <c r="C7" s="311">
        <v>20672</v>
      </c>
      <c r="D7" s="311">
        <v>20332</v>
      </c>
      <c r="E7" s="311">
        <v>20808</v>
      </c>
      <c r="F7" s="311">
        <v>23970</v>
      </c>
      <c r="G7" s="311">
        <v>18258</v>
      </c>
      <c r="H7" s="311">
        <v>20672</v>
      </c>
      <c r="I7" s="311">
        <v>19992</v>
      </c>
      <c r="J7" s="311">
        <v>18462</v>
      </c>
      <c r="K7" s="311">
        <v>20366</v>
      </c>
      <c r="L7" s="311">
        <v>18360</v>
      </c>
      <c r="M7" s="311">
        <v>19985</v>
      </c>
      <c r="N7" s="311">
        <v>15708</v>
      </c>
      <c r="O7" s="311">
        <v>17027.5</v>
      </c>
      <c r="P7" s="311">
        <v>233940.5</v>
      </c>
      <c r="Q7" s="320">
        <v>0.88281985811363439</v>
      </c>
    </row>
    <row r="8" spans="1:17" ht="14.25" customHeight="1">
      <c r="A8" s="305"/>
      <c r="B8" s="321" t="s">
        <v>568</v>
      </c>
      <c r="C8" s="311">
        <v>0</v>
      </c>
      <c r="D8" s="311">
        <v>0</v>
      </c>
      <c r="E8" s="311">
        <v>0</v>
      </c>
      <c r="F8" s="311">
        <v>0</v>
      </c>
      <c r="G8" s="311">
        <v>0</v>
      </c>
      <c r="H8" s="311">
        <v>0</v>
      </c>
      <c r="I8" s="311">
        <v>0</v>
      </c>
      <c r="J8" s="311">
        <v>0</v>
      </c>
      <c r="K8" s="311">
        <v>0</v>
      </c>
      <c r="L8" s="311">
        <v>0</v>
      </c>
      <c r="M8" s="311">
        <v>0</v>
      </c>
      <c r="N8" s="311">
        <v>0</v>
      </c>
      <c r="O8" s="311">
        <v>0</v>
      </c>
      <c r="P8" s="311">
        <v>0</v>
      </c>
      <c r="Q8" s="320">
        <v>0</v>
      </c>
    </row>
    <row r="9" spans="1:17" ht="14.25" customHeight="1">
      <c r="A9" s="305"/>
      <c r="B9" s="321" t="s">
        <v>569</v>
      </c>
      <c r="C9" s="311">
        <v>0</v>
      </c>
      <c r="D9" s="311">
        <v>0</v>
      </c>
      <c r="E9" s="311">
        <v>0</v>
      </c>
      <c r="F9" s="311">
        <v>0</v>
      </c>
      <c r="G9" s="311">
        <v>0</v>
      </c>
      <c r="H9" s="311">
        <v>0</v>
      </c>
      <c r="I9" s="311">
        <v>0</v>
      </c>
      <c r="J9" s="311">
        <v>0</v>
      </c>
      <c r="K9" s="311">
        <v>0</v>
      </c>
      <c r="L9" s="311">
        <v>0</v>
      </c>
      <c r="M9" s="311">
        <v>0</v>
      </c>
      <c r="N9" s="311">
        <v>0</v>
      </c>
      <c r="O9" s="311">
        <v>0</v>
      </c>
      <c r="P9" s="311">
        <v>0</v>
      </c>
      <c r="Q9" s="320">
        <v>0</v>
      </c>
    </row>
    <row r="10" spans="1:17" ht="14.25" customHeight="1">
      <c r="B10" s="321" t="s">
        <v>729</v>
      </c>
      <c r="C10" s="311">
        <v>0</v>
      </c>
      <c r="D10" s="311">
        <v>0</v>
      </c>
      <c r="E10" s="311">
        <v>0</v>
      </c>
      <c r="F10" s="311">
        <v>0</v>
      </c>
      <c r="G10" s="311">
        <v>0</v>
      </c>
      <c r="H10" s="311">
        <v>0</v>
      </c>
      <c r="I10" s="311">
        <v>0</v>
      </c>
      <c r="J10" s="311">
        <v>0</v>
      </c>
      <c r="K10" s="311">
        <v>0</v>
      </c>
      <c r="L10" s="311">
        <v>0</v>
      </c>
      <c r="M10" s="311">
        <v>0</v>
      </c>
      <c r="N10" s="311">
        <v>0</v>
      </c>
      <c r="O10" s="311">
        <v>0</v>
      </c>
      <c r="P10" s="311">
        <v>0</v>
      </c>
      <c r="Q10" s="320">
        <v>0</v>
      </c>
    </row>
    <row r="11" spans="1:17" ht="14.25" customHeight="1">
      <c r="B11" s="321" t="s">
        <v>730</v>
      </c>
      <c r="C11" s="311">
        <v>0</v>
      </c>
      <c r="D11" s="311">
        <v>0</v>
      </c>
      <c r="E11" s="311">
        <v>0</v>
      </c>
      <c r="F11" s="311">
        <v>0</v>
      </c>
      <c r="G11" s="311">
        <v>0</v>
      </c>
      <c r="H11" s="311">
        <v>0</v>
      </c>
      <c r="I11" s="311">
        <v>0</v>
      </c>
      <c r="J11" s="311">
        <v>0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311">
        <v>0</v>
      </c>
      <c r="Q11" s="320">
        <v>0</v>
      </c>
    </row>
    <row r="12" spans="1:17" ht="12.75" customHeight="1">
      <c r="B12" s="321" t="s">
        <v>573</v>
      </c>
      <c r="C12" s="311">
        <v>0</v>
      </c>
      <c r="D12" s="311">
        <v>0</v>
      </c>
      <c r="E12" s="311">
        <v>0</v>
      </c>
      <c r="F12" s="311">
        <v>0</v>
      </c>
      <c r="G12" s="311">
        <v>0</v>
      </c>
      <c r="H12" s="311">
        <v>0</v>
      </c>
      <c r="I12" s="311">
        <v>0</v>
      </c>
      <c r="J12" s="311">
        <v>0</v>
      </c>
      <c r="K12" s="311">
        <v>0</v>
      </c>
      <c r="L12" s="311">
        <v>0</v>
      </c>
      <c r="M12" s="311">
        <v>0</v>
      </c>
      <c r="N12" s="311">
        <v>0</v>
      </c>
      <c r="O12" s="311">
        <v>0</v>
      </c>
      <c r="P12" s="311">
        <v>0</v>
      </c>
      <c r="Q12" s="320">
        <v>0</v>
      </c>
    </row>
    <row r="13" spans="1:17" ht="12.75" customHeight="1">
      <c r="B13" s="321" t="s">
        <v>601</v>
      </c>
      <c r="C13" s="311">
        <v>1515.2</v>
      </c>
      <c r="D13" s="311">
        <v>3363.2</v>
      </c>
      <c r="E13" s="311">
        <v>1878.4</v>
      </c>
      <c r="F13" s="311">
        <v>1708.8</v>
      </c>
      <c r="G13" s="311">
        <v>984</v>
      </c>
      <c r="H13" s="311">
        <v>1515.2</v>
      </c>
      <c r="I13" s="311">
        <v>1259.2</v>
      </c>
      <c r="J13" s="311">
        <v>1380.6399999999999</v>
      </c>
      <c r="K13" s="311">
        <v>1512</v>
      </c>
      <c r="L13" s="311">
        <v>1616</v>
      </c>
      <c r="M13" s="311">
        <v>1974.4</v>
      </c>
      <c r="N13" s="311">
        <v>1232</v>
      </c>
      <c r="O13" s="311">
        <v>12628</v>
      </c>
      <c r="P13" s="311">
        <v>31051.84</v>
      </c>
      <c r="Q13" s="320">
        <v>0.11718014188636545</v>
      </c>
    </row>
    <row r="14" spans="1:17" ht="12.75" customHeight="1">
      <c r="B14" s="321" t="s">
        <v>571</v>
      </c>
      <c r="C14" s="311">
        <v>0</v>
      </c>
      <c r="D14" s="311">
        <v>0</v>
      </c>
      <c r="E14" s="311">
        <v>0</v>
      </c>
      <c r="F14" s="311">
        <v>0</v>
      </c>
      <c r="G14" s="311">
        <v>0</v>
      </c>
      <c r="H14" s="311">
        <v>0</v>
      </c>
      <c r="I14" s="311">
        <v>0</v>
      </c>
      <c r="J14" s="311">
        <v>0</v>
      </c>
      <c r="K14" s="311">
        <v>0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20">
        <v>0</v>
      </c>
    </row>
    <row r="15" spans="1:17" ht="14.25" customHeight="1">
      <c r="B15" s="321" t="s">
        <v>574</v>
      </c>
      <c r="C15" s="311">
        <v>0</v>
      </c>
      <c r="D15" s="311">
        <v>0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0</v>
      </c>
      <c r="K15" s="311">
        <v>0</v>
      </c>
      <c r="L15" s="311">
        <v>0</v>
      </c>
      <c r="M15" s="311">
        <v>0</v>
      </c>
      <c r="N15" s="311">
        <v>0</v>
      </c>
      <c r="O15" s="311">
        <v>0</v>
      </c>
      <c r="P15" s="311">
        <v>0</v>
      </c>
      <c r="Q15" s="320">
        <v>0</v>
      </c>
    </row>
    <row r="16" spans="1:17" ht="14.25" customHeight="1">
      <c r="A16" s="305"/>
      <c r="B16" s="324" t="s">
        <v>731</v>
      </c>
      <c r="C16" s="327">
        <v>22187.200000000001</v>
      </c>
      <c r="D16" s="327">
        <v>23695.200000000001</v>
      </c>
      <c r="E16" s="327">
        <v>22686.400000000001</v>
      </c>
      <c r="F16" s="327">
        <v>25678.799999999999</v>
      </c>
      <c r="G16" s="327">
        <v>19242</v>
      </c>
      <c r="H16" s="327">
        <v>22187.200000000001</v>
      </c>
      <c r="I16" s="327">
        <v>21251.200000000001</v>
      </c>
      <c r="J16" s="327">
        <v>19842.64</v>
      </c>
      <c r="K16" s="327">
        <v>21878</v>
      </c>
      <c r="L16" s="327">
        <v>19976</v>
      </c>
      <c r="M16" s="327">
        <v>21959.4</v>
      </c>
      <c r="N16" s="327">
        <v>16940</v>
      </c>
      <c r="O16" s="327">
        <v>29655.5</v>
      </c>
      <c r="P16" s="327">
        <v>264992.34000000003</v>
      </c>
      <c r="Q16" s="328">
        <v>1</v>
      </c>
    </row>
    <row r="17" spans="1:17" ht="14.25" customHeight="1">
      <c r="A17" s="305"/>
      <c r="B17" s="321" t="s">
        <v>582</v>
      </c>
      <c r="C17" s="311">
        <v>0</v>
      </c>
      <c r="D17" s="311">
        <v>0</v>
      </c>
      <c r="E17" s="311">
        <v>0</v>
      </c>
      <c r="F17" s="311">
        <v>0</v>
      </c>
      <c r="G17" s="311">
        <v>0</v>
      </c>
      <c r="H17" s="311">
        <v>0</v>
      </c>
      <c r="I17" s="311">
        <v>0</v>
      </c>
      <c r="J17" s="311">
        <v>0</v>
      </c>
      <c r="K17" s="311">
        <v>0</v>
      </c>
      <c r="L17" s="311">
        <v>0</v>
      </c>
      <c r="M17" s="311">
        <v>0</v>
      </c>
      <c r="N17" s="311">
        <v>0</v>
      </c>
      <c r="O17" s="311">
        <v>0</v>
      </c>
      <c r="P17" s="311">
        <v>0</v>
      </c>
      <c r="Q17" s="320">
        <v>0</v>
      </c>
    </row>
    <row r="18" spans="1:17" ht="14.25" customHeight="1">
      <c r="A18" s="305"/>
      <c r="B18" s="321" t="s">
        <v>583</v>
      </c>
      <c r="C18" s="311">
        <v>0</v>
      </c>
      <c r="D18" s="311">
        <v>0</v>
      </c>
      <c r="E18" s="311">
        <v>0</v>
      </c>
      <c r="F18" s="311">
        <v>0</v>
      </c>
      <c r="G18" s="311">
        <v>0</v>
      </c>
      <c r="H18" s="311">
        <v>0</v>
      </c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20">
        <v>0</v>
      </c>
    </row>
    <row r="19" spans="1:17" ht="14.25" customHeight="1">
      <c r="A19" s="305"/>
      <c r="B19" s="324" t="s">
        <v>732</v>
      </c>
      <c r="C19" s="327">
        <v>22187.200000000001</v>
      </c>
      <c r="D19" s="327">
        <v>23695.200000000001</v>
      </c>
      <c r="E19" s="327">
        <v>22686.400000000001</v>
      </c>
      <c r="F19" s="327">
        <v>25678.799999999999</v>
      </c>
      <c r="G19" s="327">
        <v>19242</v>
      </c>
      <c r="H19" s="327">
        <v>22187.200000000001</v>
      </c>
      <c r="I19" s="327">
        <v>21251.200000000001</v>
      </c>
      <c r="J19" s="327">
        <v>19842.64</v>
      </c>
      <c r="K19" s="327">
        <v>21878</v>
      </c>
      <c r="L19" s="327">
        <v>19976</v>
      </c>
      <c r="M19" s="327">
        <v>21959.4</v>
      </c>
      <c r="N19" s="327">
        <v>16940</v>
      </c>
      <c r="O19" s="327">
        <v>29655.5</v>
      </c>
      <c r="P19" s="327">
        <v>264992.34000000003</v>
      </c>
      <c r="Q19" s="328">
        <v>1</v>
      </c>
    </row>
    <row r="20" spans="1:17" ht="14.25" customHeight="1">
      <c r="A20" s="305"/>
      <c r="B20" s="321" t="s">
        <v>733</v>
      </c>
      <c r="C20" s="311">
        <v>0</v>
      </c>
      <c r="D20" s="311">
        <v>0</v>
      </c>
      <c r="E20" s="311">
        <v>0</v>
      </c>
      <c r="F20" s="311">
        <v>0</v>
      </c>
      <c r="G20" s="311">
        <v>0</v>
      </c>
      <c r="H20" s="311">
        <v>0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20">
        <v>0</v>
      </c>
    </row>
    <row r="21" spans="1:17" ht="14.25" customHeight="1">
      <c r="A21" s="305"/>
      <c r="B21" s="324" t="s">
        <v>734</v>
      </c>
      <c r="C21" s="331">
        <v>22187.200000000001</v>
      </c>
      <c r="D21" s="331">
        <v>23695.200000000001</v>
      </c>
      <c r="E21" s="331">
        <v>22686.400000000001</v>
      </c>
      <c r="F21" s="331">
        <v>25678.799999999999</v>
      </c>
      <c r="G21" s="331">
        <v>19242</v>
      </c>
      <c r="H21" s="331">
        <v>22187.200000000001</v>
      </c>
      <c r="I21" s="331">
        <v>21251.200000000001</v>
      </c>
      <c r="J21" s="331">
        <v>19842.64</v>
      </c>
      <c r="K21" s="331">
        <v>21878</v>
      </c>
      <c r="L21" s="331">
        <v>19976</v>
      </c>
      <c r="M21" s="331">
        <v>21959.4</v>
      </c>
      <c r="N21" s="331">
        <v>16940</v>
      </c>
      <c r="O21" s="331">
        <v>29655.5</v>
      </c>
      <c r="P21" s="331">
        <v>264992.34000000003</v>
      </c>
      <c r="Q21" s="323">
        <v>1</v>
      </c>
    </row>
    <row r="22" spans="1:17" ht="9" customHeight="1">
      <c r="A22" s="305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</row>
    <row r="23" spans="1:17" ht="14.25" customHeight="1">
      <c r="A23" s="305" t="s">
        <v>735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</row>
    <row r="24" spans="1:17" ht="14.25" customHeight="1">
      <c r="A24" s="305"/>
      <c r="B24" s="321" t="s">
        <v>736</v>
      </c>
      <c r="C24" s="311">
        <v>5040.4500000000007</v>
      </c>
      <c r="D24" s="311">
        <v>5382.46</v>
      </c>
      <c r="E24" s="311">
        <v>5153.74</v>
      </c>
      <c r="F24" s="311">
        <v>5833.66</v>
      </c>
      <c r="G24" s="311">
        <v>4371.47</v>
      </c>
      <c r="H24" s="311">
        <v>5040.4500000000007</v>
      </c>
      <c r="I24" s="311">
        <v>4827.87</v>
      </c>
      <c r="J24" s="311">
        <v>4507.8</v>
      </c>
      <c r="K24" s="311">
        <v>4970.2</v>
      </c>
      <c r="L24" s="311">
        <v>4538.0200000000004</v>
      </c>
      <c r="M24" s="311">
        <v>4988.53</v>
      </c>
      <c r="N24" s="311">
        <v>3848.37</v>
      </c>
      <c r="O24" s="311">
        <v>6571.4400000000005</v>
      </c>
      <c r="P24" s="311">
        <v>60034.01</v>
      </c>
      <c r="Q24" s="320">
        <v>0.2265499825391179</v>
      </c>
    </row>
    <row r="25" spans="1:17" ht="14.25" customHeight="1">
      <c r="A25" s="305"/>
      <c r="B25" s="324" t="s">
        <v>737</v>
      </c>
      <c r="C25" s="331">
        <v>5040.4500000000007</v>
      </c>
      <c r="D25" s="331">
        <v>5382.46</v>
      </c>
      <c r="E25" s="331">
        <v>5153.74</v>
      </c>
      <c r="F25" s="331">
        <v>5833.66</v>
      </c>
      <c r="G25" s="331">
        <v>4371.47</v>
      </c>
      <c r="H25" s="331">
        <v>5040.4500000000007</v>
      </c>
      <c r="I25" s="331">
        <v>4827.87</v>
      </c>
      <c r="J25" s="331">
        <v>4507.8</v>
      </c>
      <c r="K25" s="331">
        <v>4970.2</v>
      </c>
      <c r="L25" s="331">
        <v>4538.0200000000004</v>
      </c>
      <c r="M25" s="331">
        <v>4988.53</v>
      </c>
      <c r="N25" s="331">
        <v>3848.37</v>
      </c>
      <c r="O25" s="331">
        <v>6571.4400000000005</v>
      </c>
      <c r="P25" s="331">
        <v>60034.01</v>
      </c>
      <c r="Q25" s="323">
        <v>0.2265499825391179</v>
      </c>
    </row>
    <row r="26" spans="1:17" ht="14.25" customHeight="1">
      <c r="A26" s="305"/>
      <c r="C26" s="320">
        <v>0.227178282973967</v>
      </c>
      <c r="D26" s="320">
        <v>0.2271540227556636</v>
      </c>
      <c r="E26" s="320">
        <v>0.22717310811763874</v>
      </c>
      <c r="F26" s="320">
        <v>0.22717806128012213</v>
      </c>
      <c r="G26" s="320">
        <v>0.22718376468142606</v>
      </c>
      <c r="H26" s="320">
        <v>0.227178282973967</v>
      </c>
      <c r="I26" s="320">
        <v>0.22718105330522512</v>
      </c>
      <c r="J26" s="320">
        <v>0.2271774320352534</v>
      </c>
      <c r="K26" s="320">
        <v>0.22717798701892311</v>
      </c>
      <c r="L26" s="320">
        <v>0.22717360832999603</v>
      </c>
      <c r="M26" s="320">
        <v>0.22717059664653858</v>
      </c>
      <c r="N26" s="320">
        <v>0.22717650531286895</v>
      </c>
      <c r="O26" s="320">
        <v>0.22159262194196694</v>
      </c>
      <c r="P26" s="320">
        <v>0.2265499825391179</v>
      </c>
    </row>
    <row r="27" spans="1:17" ht="8.25" customHeight="1">
      <c r="A27" s="305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</row>
    <row r="28" spans="1:17" ht="14.25" customHeight="1">
      <c r="A28" s="305" t="s">
        <v>455</v>
      </c>
      <c r="C28" s="507">
        <v>17146.75</v>
      </c>
      <c r="D28" s="507">
        <v>18312.740000000002</v>
      </c>
      <c r="E28" s="507">
        <v>17532.660000000003</v>
      </c>
      <c r="F28" s="507">
        <v>19845.14</v>
      </c>
      <c r="G28" s="507">
        <v>14870.529999999999</v>
      </c>
      <c r="H28" s="507">
        <v>17146.75</v>
      </c>
      <c r="I28" s="507">
        <v>16423.330000000002</v>
      </c>
      <c r="J28" s="507">
        <v>15334.84</v>
      </c>
      <c r="K28" s="507">
        <v>16907.8</v>
      </c>
      <c r="L28" s="507">
        <v>15437.98</v>
      </c>
      <c r="M28" s="507">
        <v>16970.870000000003</v>
      </c>
      <c r="N28" s="507">
        <v>13091.630000000001</v>
      </c>
      <c r="O28" s="507">
        <v>23084.059999999998</v>
      </c>
      <c r="P28" s="507">
        <v>204958.33000000002</v>
      </c>
      <c r="Q28" s="506">
        <v>0.77345001746088204</v>
      </c>
    </row>
    <row r="29" spans="1:17" ht="14.25" customHeight="1">
      <c r="A29" s="305"/>
      <c r="C29" s="320">
        <v>0.77282171702603297</v>
      </c>
      <c r="D29" s="320">
        <v>0.77284597724433646</v>
      </c>
      <c r="E29" s="320">
        <v>0.77282689188236131</v>
      </c>
      <c r="F29" s="320">
        <v>0.77282193871987792</v>
      </c>
      <c r="G29" s="320">
        <v>0.77281623531857391</v>
      </c>
      <c r="H29" s="320">
        <v>0.77282171702603297</v>
      </c>
      <c r="I29" s="320">
        <v>0.77281894669477491</v>
      </c>
      <c r="J29" s="320">
        <v>0.77282256796474669</v>
      </c>
      <c r="K29" s="320">
        <v>0.77282201298107689</v>
      </c>
      <c r="L29" s="320">
        <v>0.772826391670004</v>
      </c>
      <c r="M29" s="320">
        <v>0.77282940335346151</v>
      </c>
      <c r="N29" s="320">
        <v>0.77282349468713107</v>
      </c>
      <c r="O29" s="320">
        <v>0.77840737805803295</v>
      </c>
      <c r="P29" s="320">
        <v>0.77345001746088204</v>
      </c>
    </row>
    <row r="30" spans="1:17" ht="14.25" customHeight="1">
      <c r="A30" s="305" t="s">
        <v>738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</row>
    <row r="31" spans="1:17" ht="14.25" customHeight="1">
      <c r="A31" s="305"/>
      <c r="B31" s="321" t="s">
        <v>739</v>
      </c>
      <c r="C31" s="311">
        <v>0</v>
      </c>
      <c r="D31" s="311">
        <v>0</v>
      </c>
      <c r="E31" s="311">
        <v>0</v>
      </c>
      <c r="F31" s="311">
        <v>0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M31" s="311">
        <v>0</v>
      </c>
      <c r="N31" s="311">
        <v>0</v>
      </c>
      <c r="O31" s="311">
        <v>0</v>
      </c>
      <c r="P31" s="311">
        <v>0</v>
      </c>
      <c r="Q31" s="320">
        <v>0</v>
      </c>
    </row>
    <row r="32" spans="1:17" ht="14.25" customHeight="1">
      <c r="A32" s="305"/>
      <c r="B32" s="321" t="s">
        <v>740</v>
      </c>
      <c r="C32" s="311">
        <v>1024.6828571428573</v>
      </c>
      <c r="D32" s="311">
        <v>1024.6828571428573</v>
      </c>
      <c r="E32" s="311">
        <v>925.5200000000001</v>
      </c>
      <c r="F32" s="311">
        <v>1024.6828571428573</v>
      </c>
      <c r="G32" s="311">
        <v>991.62857142857149</v>
      </c>
      <c r="H32" s="311">
        <v>1024.6828571428573</v>
      </c>
      <c r="I32" s="311">
        <v>991.62857142857149</v>
      </c>
      <c r="J32" s="311">
        <v>1024.6828571428573</v>
      </c>
      <c r="K32" s="311">
        <v>1024.6828571428573</v>
      </c>
      <c r="L32" s="311">
        <v>991.62857142857149</v>
      </c>
      <c r="M32" s="311">
        <v>1024.6828571428573</v>
      </c>
      <c r="N32" s="311">
        <v>991.62857142857149</v>
      </c>
      <c r="O32" s="311">
        <v>1024.6828571428573</v>
      </c>
      <c r="P32" s="311">
        <v>12064.814285714288</v>
      </c>
      <c r="Q32" s="320">
        <v>4.5528917121582788E-2</v>
      </c>
    </row>
    <row r="33" spans="1:17" ht="14.25" customHeight="1">
      <c r="A33" s="305"/>
      <c r="B33" s="321" t="s">
        <v>575</v>
      </c>
      <c r="C33" s="311">
        <v>0</v>
      </c>
      <c r="D33" s="311">
        <v>0</v>
      </c>
      <c r="E33" s="311">
        <v>0</v>
      </c>
      <c r="F33" s="311">
        <v>0</v>
      </c>
      <c r="G33" s="311">
        <v>0</v>
      </c>
      <c r="H33" s="311">
        <v>0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20">
        <v>0</v>
      </c>
    </row>
    <row r="34" spans="1:17" ht="14.25" customHeight="1">
      <c r="A34" s="305"/>
      <c r="B34" s="321" t="s">
        <v>573</v>
      </c>
      <c r="C34" s="311">
        <v>0</v>
      </c>
      <c r="D34" s="311">
        <v>0</v>
      </c>
      <c r="E34" s="311">
        <v>0</v>
      </c>
      <c r="F34" s="311">
        <v>0</v>
      </c>
      <c r="G34" s="311">
        <v>0</v>
      </c>
      <c r="H34" s="311">
        <v>0</v>
      </c>
      <c r="I34" s="311">
        <v>0</v>
      </c>
      <c r="J34" s="311">
        <v>0</v>
      </c>
      <c r="K34" s="311">
        <v>0</v>
      </c>
      <c r="L34" s="311">
        <v>0</v>
      </c>
      <c r="M34" s="311">
        <v>0</v>
      </c>
      <c r="N34" s="311">
        <v>0</v>
      </c>
      <c r="O34" s="311">
        <v>0</v>
      </c>
      <c r="P34" s="311">
        <v>0</v>
      </c>
      <c r="Q34" s="320">
        <v>0</v>
      </c>
    </row>
    <row r="35" spans="1:17" ht="14.25" customHeight="1">
      <c r="A35" s="305"/>
      <c r="B35" s="321" t="s">
        <v>741</v>
      </c>
      <c r="C35" s="311">
        <v>0</v>
      </c>
      <c r="D35" s="311">
        <v>0</v>
      </c>
      <c r="E35" s="311">
        <v>0</v>
      </c>
      <c r="F35" s="311">
        <v>0</v>
      </c>
      <c r="G35" s="311">
        <v>0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20">
        <v>0</v>
      </c>
    </row>
    <row r="36" spans="1:17" ht="14.25" customHeight="1">
      <c r="A36" s="305"/>
      <c r="B36" s="321" t="s">
        <v>742</v>
      </c>
      <c r="C36" s="311">
        <v>0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20">
        <v>0</v>
      </c>
    </row>
    <row r="37" spans="1:17" ht="14.25" customHeight="1">
      <c r="A37" s="305"/>
      <c r="B37" s="321" t="s">
        <v>400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311">
        <v>0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311">
        <v>0</v>
      </c>
      <c r="Q37" s="320">
        <v>0</v>
      </c>
    </row>
    <row r="38" spans="1:17" ht="14.25" customHeight="1">
      <c r="A38" s="305"/>
      <c r="B38" s="324" t="s">
        <v>402</v>
      </c>
      <c r="C38" s="331">
        <v>1024.6828571428573</v>
      </c>
      <c r="D38" s="331">
        <v>1024.6828571428573</v>
      </c>
      <c r="E38" s="331">
        <v>925.5200000000001</v>
      </c>
      <c r="F38" s="331">
        <v>1024.6828571428573</v>
      </c>
      <c r="G38" s="331">
        <v>991.62857142857149</v>
      </c>
      <c r="H38" s="331">
        <v>1024.6828571428573</v>
      </c>
      <c r="I38" s="331">
        <v>991.62857142857149</v>
      </c>
      <c r="J38" s="331">
        <v>1024.6828571428573</v>
      </c>
      <c r="K38" s="331">
        <v>1024.6828571428573</v>
      </c>
      <c r="L38" s="331">
        <v>991.62857142857149</v>
      </c>
      <c r="M38" s="331">
        <v>1024.6828571428573</v>
      </c>
      <c r="N38" s="331">
        <v>991.62857142857149</v>
      </c>
      <c r="O38" s="331">
        <v>1024.6828571428573</v>
      </c>
      <c r="P38" s="331">
        <v>12064.814285714288</v>
      </c>
      <c r="Q38" s="323">
        <v>4.5528917121582788E-2</v>
      </c>
    </row>
    <row r="39" spans="1:17" ht="14.25" customHeight="1">
      <c r="A39" s="305"/>
      <c r="C39" s="320">
        <v>4.6183513789160295E-2</v>
      </c>
      <c r="D39" s="320">
        <v>4.3244321936208904E-2</v>
      </c>
      <c r="E39" s="320">
        <v>4.0796247972353483E-2</v>
      </c>
      <c r="F39" s="320">
        <v>3.9903845083993694E-2</v>
      </c>
      <c r="G39" s="320">
        <v>5.1534589514009535E-2</v>
      </c>
      <c r="H39" s="320">
        <v>4.6183513789160295E-2</v>
      </c>
      <c r="I39" s="320">
        <v>4.6662238905500461E-2</v>
      </c>
      <c r="J39" s="320">
        <v>5.1640449917090533E-2</v>
      </c>
      <c r="K39" s="320">
        <v>4.6836221644705057E-2</v>
      </c>
      <c r="L39" s="320">
        <v>4.9640997768751076E-2</v>
      </c>
      <c r="M39" s="320">
        <v>4.6662607227103532E-2</v>
      </c>
      <c r="N39" s="320">
        <v>5.8537696070163604E-2</v>
      </c>
      <c r="O39" s="320">
        <v>3.4552877447450128E-2</v>
      </c>
      <c r="P39" s="320">
        <v>4.5528917121582788E-2</v>
      </c>
    </row>
    <row r="40" spans="1:17" ht="6" customHeight="1">
      <c r="A40" s="305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</row>
    <row r="41" spans="1:17" ht="14.25" customHeight="1">
      <c r="A41" s="305"/>
      <c r="B41" s="321" t="s">
        <v>403</v>
      </c>
      <c r="C41" s="311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20">
        <v>0</v>
      </c>
    </row>
    <row r="42" spans="1:17" ht="14.25" customHeight="1">
      <c r="A42" s="305"/>
      <c r="B42" s="321" t="s">
        <v>602</v>
      </c>
      <c r="C42" s="311">
        <v>0</v>
      </c>
      <c r="D42" s="311">
        <v>0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M42" s="311">
        <v>0</v>
      </c>
      <c r="N42" s="311">
        <v>0</v>
      </c>
      <c r="O42" s="311">
        <v>0</v>
      </c>
      <c r="P42" s="311">
        <v>0</v>
      </c>
      <c r="Q42" s="320">
        <v>0</v>
      </c>
    </row>
    <row r="43" spans="1:17" ht="14.25" customHeight="1">
      <c r="A43" s="305"/>
      <c r="B43" s="324" t="s">
        <v>405</v>
      </c>
      <c r="C43" s="331">
        <v>1024.6828571428573</v>
      </c>
      <c r="D43" s="331">
        <v>1024.6828571428573</v>
      </c>
      <c r="E43" s="331">
        <v>925.5200000000001</v>
      </c>
      <c r="F43" s="331">
        <v>1024.6828571428573</v>
      </c>
      <c r="G43" s="331">
        <v>991.62857142857149</v>
      </c>
      <c r="H43" s="331">
        <v>1024.6828571428573</v>
      </c>
      <c r="I43" s="331">
        <v>991.62857142857149</v>
      </c>
      <c r="J43" s="331">
        <v>1024.6828571428573</v>
      </c>
      <c r="K43" s="331">
        <v>1024.6828571428573</v>
      </c>
      <c r="L43" s="331">
        <v>991.62857142857149</v>
      </c>
      <c r="M43" s="331">
        <v>1024.6828571428573</v>
      </c>
      <c r="N43" s="331">
        <v>991.62857142857149</v>
      </c>
      <c r="O43" s="331">
        <v>1024.6828571428573</v>
      </c>
      <c r="P43" s="331">
        <v>12064.814285714288</v>
      </c>
      <c r="Q43" s="323">
        <v>4.5528917121582788E-2</v>
      </c>
    </row>
    <row r="44" spans="1:17" ht="14.25" customHeight="1">
      <c r="A44" s="305"/>
      <c r="C44" s="320">
        <v>4.6183513789160295E-2</v>
      </c>
      <c r="D44" s="320">
        <v>4.3244321936208904E-2</v>
      </c>
      <c r="E44" s="320">
        <v>4.0796247972353483E-2</v>
      </c>
      <c r="F44" s="320">
        <v>3.9903845083993694E-2</v>
      </c>
      <c r="G44" s="320">
        <v>5.1534589514009535E-2</v>
      </c>
      <c r="H44" s="320">
        <v>4.6183513789160295E-2</v>
      </c>
      <c r="I44" s="320">
        <v>4.6662238905500461E-2</v>
      </c>
      <c r="J44" s="320">
        <v>5.1640449917090533E-2</v>
      </c>
      <c r="K44" s="320">
        <v>4.6836221644705057E-2</v>
      </c>
      <c r="L44" s="320">
        <v>4.9640997768751076E-2</v>
      </c>
      <c r="M44" s="320">
        <v>4.6662607227103532E-2</v>
      </c>
      <c r="N44" s="320">
        <v>5.8537696070163604E-2</v>
      </c>
      <c r="O44" s="320">
        <v>3.4552877447450128E-2</v>
      </c>
      <c r="P44" s="320">
        <v>4.5528917121582788E-2</v>
      </c>
    </row>
    <row r="45" spans="1:17" ht="14.25" customHeight="1">
      <c r="A45" s="305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</row>
    <row r="46" spans="1:17" ht="14.25" customHeight="1">
      <c r="A46" s="305" t="s">
        <v>406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</row>
    <row r="47" spans="1:17" ht="14.25" customHeight="1">
      <c r="A47" s="305"/>
      <c r="B47" s="321" t="s">
        <v>407</v>
      </c>
      <c r="C47" s="311">
        <v>0</v>
      </c>
      <c r="D47" s="311">
        <v>0</v>
      </c>
      <c r="E47" s="311">
        <v>0</v>
      </c>
      <c r="F47" s="311">
        <v>0</v>
      </c>
      <c r="G47" s="311">
        <v>0</v>
      </c>
      <c r="H47" s="311">
        <v>0</v>
      </c>
      <c r="I47" s="311">
        <v>0</v>
      </c>
      <c r="J47" s="311">
        <v>0</v>
      </c>
      <c r="K47" s="311">
        <v>0</v>
      </c>
      <c r="L47" s="311">
        <v>0</v>
      </c>
      <c r="M47" s="311">
        <v>0</v>
      </c>
      <c r="N47" s="311">
        <v>0</v>
      </c>
      <c r="O47" s="311">
        <v>0</v>
      </c>
      <c r="P47" s="311">
        <v>0</v>
      </c>
      <c r="Q47" s="320">
        <v>0</v>
      </c>
    </row>
    <row r="48" spans="1:17" ht="14.25" customHeight="1">
      <c r="A48" s="305"/>
      <c r="B48" s="321" t="s">
        <v>408</v>
      </c>
      <c r="C48" s="311">
        <v>53.339655577299418</v>
      </c>
      <c r="D48" s="311">
        <v>53.339655577299418</v>
      </c>
      <c r="E48" s="311">
        <v>48.177753424657539</v>
      </c>
      <c r="F48" s="311">
        <v>53.339655577299418</v>
      </c>
      <c r="G48" s="311">
        <v>51.619021526418784</v>
      </c>
      <c r="H48" s="311">
        <v>53.339655577299418</v>
      </c>
      <c r="I48" s="311">
        <v>51.619021526418784</v>
      </c>
      <c r="J48" s="311">
        <v>53.339655577299418</v>
      </c>
      <c r="K48" s="311">
        <v>53.339655577299418</v>
      </c>
      <c r="L48" s="311">
        <v>51.619021526418784</v>
      </c>
      <c r="M48" s="311">
        <v>53.339655577299418</v>
      </c>
      <c r="N48" s="311">
        <v>51.619021526418784</v>
      </c>
      <c r="O48" s="311">
        <v>53.339655577299418</v>
      </c>
      <c r="P48" s="311">
        <v>628.03142857142859</v>
      </c>
      <c r="Q48" s="320">
        <v>5.2054794520547933E-2</v>
      </c>
    </row>
    <row r="49" spans="1:17" ht="14.25" customHeight="1">
      <c r="A49" s="305"/>
      <c r="B49" s="321" t="s">
        <v>409</v>
      </c>
      <c r="C49" s="311">
        <v>0</v>
      </c>
      <c r="D49" s="311">
        <v>0</v>
      </c>
      <c r="E49" s="311">
        <v>0</v>
      </c>
      <c r="F49" s="311">
        <v>0</v>
      </c>
      <c r="G49" s="311">
        <v>0</v>
      </c>
      <c r="H49" s="311">
        <v>0</v>
      </c>
      <c r="I49" s="311">
        <v>0</v>
      </c>
      <c r="J49" s="311">
        <v>0</v>
      </c>
      <c r="K49" s="311">
        <v>0</v>
      </c>
      <c r="L49" s="311">
        <v>0</v>
      </c>
      <c r="M49" s="311">
        <v>0</v>
      </c>
      <c r="N49" s="311">
        <v>0</v>
      </c>
      <c r="O49" s="311">
        <v>0</v>
      </c>
      <c r="P49" s="311">
        <v>0</v>
      </c>
      <c r="Q49" s="320">
        <v>0</v>
      </c>
    </row>
    <row r="50" spans="1:17" ht="14.25" customHeight="1">
      <c r="A50" s="305"/>
      <c r="B50" s="321" t="s">
        <v>410</v>
      </c>
      <c r="C50" s="311">
        <v>0</v>
      </c>
      <c r="D50" s="311">
        <v>0</v>
      </c>
      <c r="E50" s="311">
        <v>0</v>
      </c>
      <c r="F50" s="311">
        <v>0</v>
      </c>
      <c r="G50" s="311">
        <v>0</v>
      </c>
      <c r="H50" s="311">
        <v>0</v>
      </c>
      <c r="I50" s="311">
        <v>0</v>
      </c>
      <c r="J50" s="311">
        <v>0</v>
      </c>
      <c r="K50" s="311">
        <v>0</v>
      </c>
      <c r="L50" s="311">
        <v>0</v>
      </c>
      <c r="M50" s="311">
        <v>0</v>
      </c>
      <c r="N50" s="311">
        <v>0</v>
      </c>
      <c r="O50" s="311">
        <v>0</v>
      </c>
      <c r="P50" s="311">
        <v>0</v>
      </c>
      <c r="Q50" s="320">
        <v>0</v>
      </c>
    </row>
    <row r="51" spans="1:17" ht="14.25" customHeight="1">
      <c r="A51" s="305"/>
      <c r="B51" s="321" t="s">
        <v>411</v>
      </c>
      <c r="C51" s="311">
        <v>60.331052463696004</v>
      </c>
      <c r="D51" s="311">
        <v>60.133869138494454</v>
      </c>
      <c r="E51" s="311">
        <v>56.872247642342238</v>
      </c>
      <c r="F51" s="311">
        <v>56.686499561683057</v>
      </c>
      <c r="G51" s="311">
        <v>61.553700750798676</v>
      </c>
      <c r="H51" s="311">
        <v>60.331052463696004</v>
      </c>
      <c r="I51" s="311">
        <v>60.455478640707234</v>
      </c>
      <c r="J51" s="311">
        <v>61.235078444229629</v>
      </c>
      <c r="K51" s="311">
        <v>60.315854960905597</v>
      </c>
      <c r="L51" s="311">
        <v>60.735152845496778</v>
      </c>
      <c r="M51" s="311">
        <v>60.250602017910289</v>
      </c>
      <c r="N51" s="311">
        <v>66.062642159564518</v>
      </c>
      <c r="O51" s="311">
        <v>65.176937211822022</v>
      </c>
      <c r="P51" s="311">
        <v>729.80911583765044</v>
      </c>
      <c r="Q51" s="320">
        <v>6.0490704502745907E-2</v>
      </c>
    </row>
    <row r="52" spans="1:17" ht="14.25" customHeight="1">
      <c r="A52" s="305"/>
      <c r="B52" s="321" t="s">
        <v>412</v>
      </c>
      <c r="C52" s="311">
        <v>56.519141465653263</v>
      </c>
      <c r="D52" s="311">
        <v>54.222129934555724</v>
      </c>
      <c r="E52" s="311">
        <v>51.026997641360374</v>
      </c>
      <c r="F52" s="311">
        <v>52.050012981162702</v>
      </c>
      <c r="G52" s="311">
        <v>58.180900072231466</v>
      </c>
      <c r="H52" s="311">
        <v>56.519141465653263</v>
      </c>
      <c r="I52" s="311">
        <v>57.182652446860388</v>
      </c>
      <c r="J52" s="311">
        <v>56.878674569848734</v>
      </c>
      <c r="K52" s="311">
        <v>56.484946872014305</v>
      </c>
      <c r="L52" s="311">
        <v>56.021576451253104</v>
      </c>
      <c r="M52" s="311">
        <v>55.031473363615049</v>
      </c>
      <c r="N52" s="311">
        <v>65.774646201621565</v>
      </c>
      <c r="O52" s="311">
        <v>62.434194334523035</v>
      </c>
      <c r="P52" s="311">
        <v>681.80734633469967</v>
      </c>
      <c r="Q52" s="320">
        <v>5.6512046533697124E-2</v>
      </c>
    </row>
    <row r="53" spans="1:17" ht="14.25" customHeight="1">
      <c r="A53" s="305"/>
      <c r="B53" s="321" t="s">
        <v>413</v>
      </c>
      <c r="C53" s="311">
        <v>0</v>
      </c>
      <c r="D53" s="311">
        <v>0</v>
      </c>
      <c r="E53" s="311">
        <v>0</v>
      </c>
      <c r="F53" s="311">
        <v>0</v>
      </c>
      <c r="G53" s="311">
        <v>0</v>
      </c>
      <c r="H53" s="311">
        <v>0</v>
      </c>
      <c r="I53" s="311">
        <v>0</v>
      </c>
      <c r="J53" s="311">
        <v>0</v>
      </c>
      <c r="K53" s="311">
        <v>0</v>
      </c>
      <c r="L53" s="311">
        <v>0</v>
      </c>
      <c r="M53" s="311">
        <v>0</v>
      </c>
      <c r="N53" s="311">
        <v>0</v>
      </c>
      <c r="O53" s="311">
        <v>0</v>
      </c>
      <c r="P53" s="311">
        <v>0</v>
      </c>
      <c r="Q53" s="320">
        <v>0</v>
      </c>
    </row>
    <row r="54" spans="1:17" ht="14.25" customHeight="1">
      <c r="A54" s="305"/>
      <c r="B54" s="321" t="s">
        <v>311</v>
      </c>
      <c r="C54" s="311">
        <v>0</v>
      </c>
      <c r="D54" s="311">
        <v>0</v>
      </c>
      <c r="E54" s="311">
        <v>0</v>
      </c>
      <c r="F54" s="311">
        <v>0</v>
      </c>
      <c r="G54" s="311">
        <v>0</v>
      </c>
      <c r="H54" s="311">
        <v>0</v>
      </c>
      <c r="I54" s="311">
        <v>0</v>
      </c>
      <c r="J54" s="311">
        <v>0</v>
      </c>
      <c r="K54" s="311">
        <v>0</v>
      </c>
      <c r="L54" s="311">
        <v>0</v>
      </c>
      <c r="M54" s="311">
        <v>0</v>
      </c>
      <c r="N54" s="311">
        <v>0</v>
      </c>
      <c r="O54" s="311">
        <v>0</v>
      </c>
      <c r="P54" s="311">
        <v>0</v>
      </c>
      <c r="Q54" s="320">
        <v>0</v>
      </c>
    </row>
    <row r="55" spans="1:17" ht="14.25" customHeight="1">
      <c r="A55" s="305"/>
      <c r="B55" s="324" t="s">
        <v>743</v>
      </c>
      <c r="C55" s="331">
        <v>170.18984950664867</v>
      </c>
      <c r="D55" s="331">
        <v>167.69565465034958</v>
      </c>
      <c r="E55" s="331">
        <v>156.07699870836015</v>
      </c>
      <c r="F55" s="331">
        <v>162.07616812014518</v>
      </c>
      <c r="G55" s="331">
        <v>171.35362234944893</v>
      </c>
      <c r="H55" s="331">
        <v>170.18984950664867</v>
      </c>
      <c r="I55" s="331">
        <v>169.25715261398642</v>
      </c>
      <c r="J55" s="331">
        <v>171.45340859137778</v>
      </c>
      <c r="K55" s="331">
        <v>170.14045741021931</v>
      </c>
      <c r="L55" s="331">
        <v>168.37575082316866</v>
      </c>
      <c r="M55" s="331">
        <v>168.62173095882474</v>
      </c>
      <c r="N55" s="331">
        <v>183.45630988760485</v>
      </c>
      <c r="O55" s="331">
        <v>180.95078712364446</v>
      </c>
      <c r="P55" s="331">
        <v>2039.6478907437786</v>
      </c>
      <c r="Q55" s="323">
        <v>0.16905754555699096</v>
      </c>
    </row>
    <row r="56" spans="1:17" ht="14.25" customHeight="1">
      <c r="A56" s="305"/>
      <c r="C56" s="320">
        <v>0.16609026716929007</v>
      </c>
      <c r="D56" s="320">
        <v>0.16365615320035565</v>
      </c>
      <c r="E56" s="320">
        <v>0.16863708910489253</v>
      </c>
      <c r="F56" s="320">
        <v>0.15817203048762352</v>
      </c>
      <c r="G56" s="320">
        <v>0.17280020693896656</v>
      </c>
      <c r="H56" s="320">
        <v>0.16609026716929007</v>
      </c>
      <c r="I56" s="320">
        <v>0.17068603859421799</v>
      </c>
      <c r="J56" s="320">
        <v>0.1673233892771902</v>
      </c>
      <c r="K56" s="320">
        <v>0.16604206484397055</v>
      </c>
      <c r="L56" s="320">
        <v>0.16979719592044551</v>
      </c>
      <c r="M56" s="320">
        <v>0.1645599219147629</v>
      </c>
      <c r="N56" s="320">
        <v>0.18500506658789781</v>
      </c>
      <c r="O56" s="320">
        <v>0.17659199220741623</v>
      </c>
      <c r="P56" s="320">
        <v>0.16905754555699096</v>
      </c>
    </row>
    <row r="57" spans="1:17" ht="14.25" customHeight="1">
      <c r="A57" s="305" t="s">
        <v>415</v>
      </c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</row>
    <row r="58" spans="1:17" ht="14.25" customHeight="1">
      <c r="A58" s="305"/>
      <c r="B58" s="321" t="s">
        <v>416</v>
      </c>
      <c r="C58" s="311">
        <v>82.47</v>
      </c>
      <c r="D58" s="311">
        <v>82.47</v>
      </c>
      <c r="E58" s="311">
        <v>74.489999999999995</v>
      </c>
      <c r="F58" s="311">
        <v>82.47</v>
      </c>
      <c r="G58" s="311">
        <v>79.81</v>
      </c>
      <c r="H58" s="311">
        <v>82.47</v>
      </c>
      <c r="I58" s="311">
        <v>79.81</v>
      </c>
      <c r="J58" s="311">
        <v>82.47</v>
      </c>
      <c r="K58" s="311">
        <v>82.47</v>
      </c>
      <c r="L58" s="311">
        <v>79.81</v>
      </c>
      <c r="M58" s="311">
        <v>82.47</v>
      </c>
      <c r="N58" s="311">
        <v>79.81</v>
      </c>
      <c r="O58" s="311">
        <v>82.47</v>
      </c>
      <c r="P58" s="311">
        <v>971.02</v>
      </c>
      <c r="Q58" s="320">
        <v>8.0483625939420045E-2</v>
      </c>
    </row>
    <row r="59" spans="1:17" ht="14.25" customHeight="1">
      <c r="A59" s="305"/>
      <c r="B59" s="321" t="s">
        <v>417</v>
      </c>
      <c r="C59" s="311">
        <v>3.56</v>
      </c>
      <c r="D59" s="311">
        <v>6.47</v>
      </c>
      <c r="E59" s="311">
        <v>5.26</v>
      </c>
      <c r="F59" s="311">
        <v>5.17</v>
      </c>
      <c r="G59" s="311">
        <v>4.07</v>
      </c>
      <c r="H59" s="311">
        <v>3.56</v>
      </c>
      <c r="I59" s="311">
        <v>3.13</v>
      </c>
      <c r="J59" s="311">
        <v>2.59</v>
      </c>
      <c r="K59" s="311">
        <v>1.94</v>
      </c>
      <c r="L59" s="311">
        <v>1.25</v>
      </c>
      <c r="M59" s="311">
        <v>1.29</v>
      </c>
      <c r="N59" s="311">
        <v>1.25</v>
      </c>
      <c r="O59" s="311">
        <v>1.29</v>
      </c>
      <c r="P59" s="311">
        <v>37.269999999999996</v>
      </c>
      <c r="Q59" s="320">
        <v>3.0891482551978176E-3</v>
      </c>
    </row>
    <row r="60" spans="1:17" ht="14.25" customHeight="1">
      <c r="A60" s="305"/>
      <c r="B60" s="321" t="s">
        <v>418</v>
      </c>
      <c r="C60" s="311">
        <v>18.72</v>
      </c>
      <c r="D60" s="311">
        <v>29.11</v>
      </c>
      <c r="E60" s="311">
        <v>21.35</v>
      </c>
      <c r="F60" s="311">
        <v>22.59</v>
      </c>
      <c r="G60" s="311">
        <v>20.420000000000002</v>
      </c>
      <c r="H60" s="311">
        <v>18.72</v>
      </c>
      <c r="I60" s="311">
        <v>19.66</v>
      </c>
      <c r="J60" s="311">
        <v>18.8</v>
      </c>
      <c r="K60" s="311">
        <v>16.88</v>
      </c>
      <c r="L60" s="311">
        <v>15.58</v>
      </c>
      <c r="M60" s="311">
        <v>12.34</v>
      </c>
      <c r="N60" s="311">
        <v>16.87</v>
      </c>
      <c r="O60" s="311">
        <v>16.940000000000001</v>
      </c>
      <c r="P60" s="311">
        <v>229.26000000000002</v>
      </c>
      <c r="Q60" s="320">
        <v>1.9002364609247431E-2</v>
      </c>
    </row>
    <row r="61" spans="1:17" ht="14.25" customHeight="1">
      <c r="A61" s="305"/>
      <c r="B61" s="321" t="s">
        <v>419</v>
      </c>
      <c r="C61" s="311">
        <v>0</v>
      </c>
      <c r="D61" s="311">
        <v>0</v>
      </c>
      <c r="E61" s="311">
        <v>0</v>
      </c>
      <c r="F61" s="311">
        <v>0</v>
      </c>
      <c r="G61" s="311">
        <v>0</v>
      </c>
      <c r="H61" s="311">
        <v>0</v>
      </c>
      <c r="I61" s="311">
        <v>0</v>
      </c>
      <c r="J61" s="311">
        <v>0</v>
      </c>
      <c r="K61" s="311">
        <v>0</v>
      </c>
      <c r="L61" s="311">
        <v>0</v>
      </c>
      <c r="M61" s="311">
        <v>0</v>
      </c>
      <c r="N61" s="311">
        <v>0</v>
      </c>
      <c r="O61" s="311">
        <v>0</v>
      </c>
      <c r="P61" s="311">
        <v>0</v>
      </c>
      <c r="Q61" s="320">
        <v>0</v>
      </c>
    </row>
    <row r="62" spans="1:17" ht="14.25" customHeight="1">
      <c r="A62" s="305"/>
      <c r="B62" s="324" t="s">
        <v>420</v>
      </c>
      <c r="C62" s="331">
        <v>104.75</v>
      </c>
      <c r="D62" s="331">
        <v>118.05</v>
      </c>
      <c r="E62" s="331">
        <v>101.1</v>
      </c>
      <c r="F62" s="331">
        <v>110.23</v>
      </c>
      <c r="G62" s="331">
        <v>104.3</v>
      </c>
      <c r="H62" s="331">
        <v>104.75</v>
      </c>
      <c r="I62" s="331">
        <v>102.6</v>
      </c>
      <c r="J62" s="331">
        <v>103.86</v>
      </c>
      <c r="K62" s="331">
        <v>101.28999999999999</v>
      </c>
      <c r="L62" s="331">
        <v>96.64</v>
      </c>
      <c r="M62" s="331">
        <v>96.100000000000009</v>
      </c>
      <c r="N62" s="331">
        <v>97.93</v>
      </c>
      <c r="O62" s="331">
        <v>100.7</v>
      </c>
      <c r="P62" s="331">
        <v>1237.55</v>
      </c>
      <c r="Q62" s="323">
        <v>0.10257513880386529</v>
      </c>
    </row>
    <row r="63" spans="1:17" ht="14.25" customHeight="1">
      <c r="A63" s="305"/>
      <c r="C63" s="320">
        <v>0.10222675169181264</v>
      </c>
      <c r="D63" s="320">
        <v>0.1152063774436132</v>
      </c>
      <c r="E63" s="320">
        <v>0.10923588901374361</v>
      </c>
      <c r="F63" s="320">
        <v>0.10757474786623875</v>
      </c>
      <c r="G63" s="320">
        <v>0.10518051113608205</v>
      </c>
      <c r="H63" s="320">
        <v>0.10222675169181264</v>
      </c>
      <c r="I63" s="320">
        <v>0.103466159564353</v>
      </c>
      <c r="J63" s="320">
        <v>0.10135819026932373</v>
      </c>
      <c r="K63" s="320">
        <v>9.8850097172923174E-2</v>
      </c>
      <c r="L63" s="320">
        <v>9.7455844642291178E-2</v>
      </c>
      <c r="M63" s="320">
        <v>9.3785115394588975E-2</v>
      </c>
      <c r="N63" s="320">
        <v>9.8756734952603217E-2</v>
      </c>
      <c r="O63" s="320">
        <v>9.8274309263632773E-2</v>
      </c>
      <c r="P63" s="320">
        <v>0.10257513880386529</v>
      </c>
      <c r="Q63" s="311">
        <v>3277.1978907437788</v>
      </c>
    </row>
    <row r="64" spans="1:17" ht="6.75" customHeight="1">
      <c r="A64" s="305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</row>
    <row r="65" spans="1:17" ht="14.25" customHeight="1">
      <c r="A65" s="305"/>
      <c r="B65" s="324" t="s">
        <v>744</v>
      </c>
      <c r="C65" s="507">
        <v>1299.622706649506</v>
      </c>
      <c r="D65" s="507">
        <v>1310.4285117932068</v>
      </c>
      <c r="E65" s="507">
        <v>1182.6969987083601</v>
      </c>
      <c r="F65" s="507">
        <v>1296.9890252630025</v>
      </c>
      <c r="G65" s="507">
        <v>1267.2821937780204</v>
      </c>
      <c r="H65" s="507">
        <v>1299.622706649506</v>
      </c>
      <c r="I65" s="507">
        <v>1263.4857240425579</v>
      </c>
      <c r="J65" s="507">
        <v>1299.9962657342351</v>
      </c>
      <c r="K65" s="507">
        <v>1296.1133145530766</v>
      </c>
      <c r="L65" s="507">
        <v>1256.6443222517403</v>
      </c>
      <c r="M65" s="507">
        <v>1289.4045881016818</v>
      </c>
      <c r="N65" s="507">
        <v>1273.0148813161763</v>
      </c>
      <c r="O65" s="507">
        <v>1306.3336442665018</v>
      </c>
      <c r="P65" s="507">
        <v>15342.012176458065</v>
      </c>
      <c r="Q65" s="506">
        <v>5.789605909536126E-2</v>
      </c>
    </row>
    <row r="66" spans="1:17" ht="14.25" customHeight="1">
      <c r="A66" s="305"/>
      <c r="C66" s="320">
        <v>5.8575336529598412E-2</v>
      </c>
      <c r="D66" s="320">
        <v>5.530354298732261E-2</v>
      </c>
      <c r="E66" s="320">
        <v>5.2132422892497705E-2</v>
      </c>
      <c r="F66" s="320">
        <v>5.0508163358996626E-2</v>
      </c>
      <c r="G66" s="320">
        <v>6.586021171281678E-2</v>
      </c>
      <c r="H66" s="320">
        <v>5.8575336529598412E-2</v>
      </c>
      <c r="I66" s="320">
        <v>5.9454794272443809E-2</v>
      </c>
      <c r="J66" s="320">
        <v>6.5515287569307065E-2</v>
      </c>
      <c r="K66" s="320">
        <v>5.9242769656873417E-2</v>
      </c>
      <c r="L66" s="320">
        <v>6.2907705359017838E-2</v>
      </c>
      <c r="M66" s="320">
        <v>5.8717660232141214E-2</v>
      </c>
      <c r="N66" s="320">
        <v>7.5148458165063534E-2</v>
      </c>
      <c r="O66" s="320">
        <v>4.4050299076613168E-2</v>
      </c>
      <c r="P66" s="320">
        <v>5.789605909536126E-2</v>
      </c>
      <c r="Q66" s="319"/>
    </row>
    <row r="67" spans="1:17" ht="14.25" customHeight="1">
      <c r="A67" s="305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</row>
    <row r="68" spans="1:17" ht="14.25" customHeight="1">
      <c r="A68" s="305" t="s">
        <v>422</v>
      </c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</row>
    <row r="69" spans="1:17" ht="14.25" customHeight="1">
      <c r="A69" s="305"/>
      <c r="B69" s="321" t="s">
        <v>426</v>
      </c>
      <c r="C69" s="311">
        <v>0</v>
      </c>
      <c r="D69" s="311">
        <v>0</v>
      </c>
      <c r="E69" s="311">
        <v>0</v>
      </c>
      <c r="F69" s="311">
        <v>0</v>
      </c>
      <c r="G69" s="311">
        <v>0</v>
      </c>
      <c r="H69" s="311">
        <v>0</v>
      </c>
      <c r="I69" s="311">
        <v>0</v>
      </c>
      <c r="J69" s="311">
        <v>0</v>
      </c>
      <c r="K69" s="311">
        <v>0</v>
      </c>
      <c r="L69" s="311">
        <v>0</v>
      </c>
      <c r="M69" s="311">
        <v>0</v>
      </c>
      <c r="N69" s="311">
        <v>0</v>
      </c>
      <c r="O69" s="311">
        <v>0</v>
      </c>
      <c r="P69" s="311">
        <v>0</v>
      </c>
      <c r="Q69" s="320">
        <v>0</v>
      </c>
    </row>
    <row r="70" spans="1:17" ht="14.25" customHeight="1">
      <c r="A70" s="305"/>
      <c r="B70" s="321" t="s">
        <v>606</v>
      </c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20">
        <v>0</v>
      </c>
    </row>
    <row r="71" spans="1:17" ht="14.25" customHeight="1">
      <c r="A71" s="305"/>
      <c r="B71" s="321" t="s">
        <v>428</v>
      </c>
      <c r="C71" s="311">
        <v>0</v>
      </c>
      <c r="D71" s="311">
        <v>0</v>
      </c>
      <c r="E71" s="311">
        <v>0</v>
      </c>
      <c r="F71" s="311">
        <v>0</v>
      </c>
      <c r="G71" s="311">
        <v>0</v>
      </c>
      <c r="H71" s="311">
        <v>0</v>
      </c>
      <c r="I71" s="311">
        <v>0</v>
      </c>
      <c r="J71" s="311">
        <v>0</v>
      </c>
      <c r="K71" s="311">
        <v>0</v>
      </c>
      <c r="L71" s="311">
        <v>0</v>
      </c>
      <c r="M71" s="311">
        <v>0</v>
      </c>
      <c r="N71" s="311">
        <v>0</v>
      </c>
      <c r="O71" s="311">
        <v>0</v>
      </c>
      <c r="P71" s="311">
        <v>0</v>
      </c>
      <c r="Q71" s="320">
        <v>0</v>
      </c>
    </row>
    <row r="72" spans="1:17" ht="14.25" customHeight="1">
      <c r="A72" s="305"/>
      <c r="B72" s="321" t="s">
        <v>430</v>
      </c>
      <c r="C72" s="311">
        <v>0</v>
      </c>
      <c r="D72" s="311">
        <v>0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0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0</v>
      </c>
      <c r="Q72" s="320">
        <v>0</v>
      </c>
    </row>
    <row r="73" spans="1:17" ht="14.25" customHeight="1">
      <c r="A73" s="305"/>
      <c r="B73" s="321" t="s">
        <v>608</v>
      </c>
      <c r="C73" s="311">
        <v>0</v>
      </c>
      <c r="D73" s="311">
        <v>0</v>
      </c>
      <c r="E73" s="311">
        <v>0</v>
      </c>
      <c r="F73" s="311">
        <v>0</v>
      </c>
      <c r="G73" s="311">
        <v>0</v>
      </c>
      <c r="H73" s="311">
        <v>0</v>
      </c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0</v>
      </c>
      <c r="P73" s="311">
        <v>0</v>
      </c>
      <c r="Q73" s="320">
        <v>0</v>
      </c>
    </row>
    <row r="74" spans="1:17" ht="14.25" customHeight="1">
      <c r="A74" s="305"/>
      <c r="B74" s="321" t="s">
        <v>437</v>
      </c>
      <c r="C74" s="311">
        <v>162</v>
      </c>
      <c r="D74" s="311">
        <v>162</v>
      </c>
      <c r="E74" s="311">
        <v>162</v>
      </c>
      <c r="F74" s="311">
        <v>162</v>
      </c>
      <c r="G74" s="311">
        <v>162</v>
      </c>
      <c r="H74" s="311">
        <v>162</v>
      </c>
      <c r="I74" s="311">
        <v>162</v>
      </c>
      <c r="J74" s="311">
        <v>162</v>
      </c>
      <c r="K74" s="311">
        <v>162</v>
      </c>
      <c r="L74" s="311">
        <v>162</v>
      </c>
      <c r="M74" s="311">
        <v>162</v>
      </c>
      <c r="N74" s="311">
        <v>162</v>
      </c>
      <c r="O74" s="311">
        <v>162</v>
      </c>
      <c r="P74" s="311">
        <v>1944</v>
      </c>
      <c r="Q74" s="320">
        <v>7.3360611102947348E-3</v>
      </c>
    </row>
    <row r="75" spans="1:17" ht="14.25" customHeight="1">
      <c r="A75" s="305"/>
      <c r="B75" s="321" t="s">
        <v>609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20">
        <v>0</v>
      </c>
    </row>
    <row r="76" spans="1:17" ht="14.25" customHeight="1">
      <c r="A76" s="305"/>
      <c r="B76" s="321" t="s">
        <v>419</v>
      </c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20">
        <v>0</v>
      </c>
    </row>
    <row r="77" spans="1:17" ht="14.25" customHeight="1">
      <c r="A77" s="305"/>
      <c r="B77" s="321" t="s">
        <v>439</v>
      </c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20">
        <v>0</v>
      </c>
    </row>
    <row r="78" spans="1:17" ht="14.25" customHeight="1">
      <c r="A78" s="305"/>
      <c r="B78" s="321" t="s">
        <v>441</v>
      </c>
      <c r="C78" s="311">
        <v>0</v>
      </c>
      <c r="D78" s="311">
        <v>0</v>
      </c>
      <c r="E78" s="311">
        <v>0</v>
      </c>
      <c r="F78" s="311">
        <v>0</v>
      </c>
      <c r="G78" s="311">
        <v>0</v>
      </c>
      <c r="H78" s="311">
        <v>0</v>
      </c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20">
        <v>0</v>
      </c>
    </row>
    <row r="79" spans="1:17" ht="14.25" customHeight="1">
      <c r="A79" s="305"/>
      <c r="B79" s="321" t="s">
        <v>610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20">
        <v>0</v>
      </c>
    </row>
    <row r="80" spans="1:17" ht="14.25" customHeight="1">
      <c r="A80" s="305"/>
      <c r="B80" s="321" t="s">
        <v>443</v>
      </c>
      <c r="C80" s="311">
        <v>0</v>
      </c>
      <c r="D80" s="311">
        <v>0</v>
      </c>
      <c r="E80" s="311">
        <v>0</v>
      </c>
      <c r="F80" s="311">
        <v>0</v>
      </c>
      <c r="G80" s="311">
        <v>0</v>
      </c>
      <c r="H80" s="311">
        <v>0</v>
      </c>
      <c r="I80" s="311">
        <v>0</v>
      </c>
      <c r="J80" s="311">
        <v>0</v>
      </c>
      <c r="K80" s="311">
        <v>0</v>
      </c>
      <c r="L80" s="311">
        <v>0</v>
      </c>
      <c r="M80" s="311">
        <v>0</v>
      </c>
      <c r="N80" s="311">
        <v>0</v>
      </c>
      <c r="O80" s="311">
        <v>0</v>
      </c>
      <c r="P80" s="311">
        <v>0</v>
      </c>
      <c r="Q80" s="320">
        <v>0</v>
      </c>
    </row>
    <row r="81" spans="1:18" ht="14.25" customHeight="1">
      <c r="A81" s="305"/>
      <c r="B81" s="321" t="s">
        <v>613</v>
      </c>
      <c r="C81" s="311">
        <v>0</v>
      </c>
      <c r="D81" s="311">
        <v>0</v>
      </c>
      <c r="E81" s="311">
        <v>0</v>
      </c>
      <c r="F81" s="311">
        <v>0</v>
      </c>
      <c r="G81" s="311">
        <v>0</v>
      </c>
      <c r="H81" s="311">
        <v>0</v>
      </c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0</v>
      </c>
      <c r="Q81" s="320">
        <v>0</v>
      </c>
    </row>
    <row r="82" spans="1:18" ht="14.25" customHeight="1">
      <c r="A82" s="305"/>
      <c r="B82" s="321" t="s">
        <v>449</v>
      </c>
      <c r="C82" s="311">
        <v>0</v>
      </c>
      <c r="D82" s="311">
        <v>0</v>
      </c>
      <c r="E82" s="311">
        <v>0</v>
      </c>
      <c r="F82" s="311">
        <v>0</v>
      </c>
      <c r="G82" s="311">
        <v>0</v>
      </c>
      <c r="H82" s="311">
        <v>0</v>
      </c>
      <c r="I82" s="311">
        <v>0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0</v>
      </c>
      <c r="P82" s="311">
        <v>0</v>
      </c>
      <c r="Q82" s="320">
        <v>0</v>
      </c>
    </row>
    <row r="83" spans="1:18" ht="14.25" customHeight="1">
      <c r="A83" s="305"/>
      <c r="B83" s="321" t="s">
        <v>453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20">
        <v>0</v>
      </c>
    </row>
    <row r="84" spans="1:18" ht="14.25" customHeight="1">
      <c r="A84" s="305"/>
      <c r="B84" s="321" t="s">
        <v>454</v>
      </c>
      <c r="C84" s="331">
        <v>162</v>
      </c>
      <c r="D84" s="331">
        <v>162</v>
      </c>
      <c r="E84" s="331">
        <v>162</v>
      </c>
      <c r="F84" s="331">
        <v>162</v>
      </c>
      <c r="G84" s="331">
        <v>162</v>
      </c>
      <c r="H84" s="331">
        <v>162</v>
      </c>
      <c r="I84" s="331">
        <v>162</v>
      </c>
      <c r="J84" s="331">
        <v>162</v>
      </c>
      <c r="K84" s="331">
        <v>162</v>
      </c>
      <c r="L84" s="331">
        <v>162</v>
      </c>
      <c r="M84" s="331">
        <v>162</v>
      </c>
      <c r="N84" s="331">
        <v>162</v>
      </c>
      <c r="O84" s="331">
        <v>162</v>
      </c>
      <c r="P84" s="331">
        <v>1944</v>
      </c>
      <c r="Q84" s="323">
        <v>7.3360611102947348E-3</v>
      </c>
    </row>
    <row r="85" spans="1:18" ht="14.25" customHeight="1">
      <c r="A85" s="305"/>
      <c r="C85" s="320">
        <v>7.3015071753082857E-3</v>
      </c>
      <c r="D85" s="320">
        <v>6.8368277119416586E-3</v>
      </c>
      <c r="E85" s="320">
        <v>7.1408420904154023E-3</v>
      </c>
      <c r="F85" s="320">
        <v>6.308706014299734E-3</v>
      </c>
      <c r="G85" s="320">
        <v>8.4190832553788595E-3</v>
      </c>
      <c r="H85" s="320">
        <v>7.3015071753082857E-3</v>
      </c>
      <c r="I85" s="320">
        <v>7.623098930883903E-3</v>
      </c>
      <c r="J85" s="320">
        <v>8.1642362105042478E-3</v>
      </c>
      <c r="K85" s="320">
        <v>7.4046987841667432E-3</v>
      </c>
      <c r="L85" s="320">
        <v>8.109731678013616E-3</v>
      </c>
      <c r="M85" s="320">
        <v>7.3772507445558615E-3</v>
      </c>
      <c r="N85" s="320">
        <v>9.5631641086186547E-3</v>
      </c>
      <c r="O85" s="320">
        <v>5.4627303535600483E-3</v>
      </c>
      <c r="P85" s="320">
        <v>7.3360611102947348E-3</v>
      </c>
      <c r="R85" s="320"/>
    </row>
    <row r="86" spans="1:18" ht="14.25" customHeight="1">
      <c r="A86" s="305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</row>
    <row r="87" spans="1:18" ht="14.25" customHeight="1">
      <c r="A87" s="305" t="s">
        <v>455</v>
      </c>
      <c r="C87" s="507">
        <v>15685.127293350493</v>
      </c>
      <c r="D87" s="507">
        <v>16840.311488206797</v>
      </c>
      <c r="E87" s="507">
        <v>16187.963001291644</v>
      </c>
      <c r="F87" s="507">
        <v>18386.150974736996</v>
      </c>
      <c r="G87" s="507">
        <v>13441.247806221978</v>
      </c>
      <c r="H87" s="507">
        <v>15685.127293350493</v>
      </c>
      <c r="I87" s="507">
        <v>14997.844275957445</v>
      </c>
      <c r="J87" s="507">
        <v>13872.843734265765</v>
      </c>
      <c r="K87" s="507">
        <v>15449.686685446923</v>
      </c>
      <c r="L87" s="507">
        <v>14019.335677748259</v>
      </c>
      <c r="M87" s="507">
        <v>15519.46541189832</v>
      </c>
      <c r="N87" s="507">
        <v>11656.615118683825</v>
      </c>
      <c r="O87" s="507">
        <v>21615.726355733495</v>
      </c>
      <c r="P87" s="507">
        <v>187672.31782354196</v>
      </c>
      <c r="Q87" s="506">
        <v>0.7082178972552261</v>
      </c>
    </row>
    <row r="88" spans="1:18" ht="14.25" customHeight="1">
      <c r="A88" s="305" t="s">
        <v>456</v>
      </c>
      <c r="C88" s="320">
        <v>0.70694487332112632</v>
      </c>
      <c r="D88" s="320">
        <v>0.71070560654507231</v>
      </c>
      <c r="E88" s="320">
        <v>0.71355362689944823</v>
      </c>
      <c r="F88" s="320">
        <v>0.71600506934658148</v>
      </c>
      <c r="G88" s="320">
        <v>0.69853694035037828</v>
      </c>
      <c r="H88" s="320">
        <v>0.70694487332112632</v>
      </c>
      <c r="I88" s="320">
        <v>0.70574105349144722</v>
      </c>
      <c r="J88" s="320">
        <v>0.69914304418493534</v>
      </c>
      <c r="K88" s="320">
        <v>0.7061745445400367</v>
      </c>
      <c r="L88" s="320">
        <v>0.70180895463297255</v>
      </c>
      <c r="M88" s="320">
        <v>0.70673449237676433</v>
      </c>
      <c r="N88" s="320">
        <v>0.68811187241344896</v>
      </c>
      <c r="O88" s="320">
        <v>0.72889434862785973</v>
      </c>
      <c r="P88" s="320">
        <v>0.7082178972552261</v>
      </c>
    </row>
    <row r="89" spans="1:18" ht="14.25" customHeight="1"/>
    <row r="90" spans="1:18" ht="14.25" customHeight="1">
      <c r="P90" s="320"/>
    </row>
    <row r="91" spans="1:18" ht="14.25" customHeight="1"/>
    <row r="92" spans="1:18" ht="14.25" customHeight="1"/>
    <row r="93" spans="1:18" ht="14.25" customHeight="1"/>
    <row r="94" spans="1:18" ht="14.25" customHeight="1"/>
    <row r="95" spans="1:18" ht="14.25" customHeight="1"/>
    <row r="96" spans="1:1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8" ht="14.25" customHeight="1">
      <c r="A1" s="321" t="s">
        <v>378</v>
      </c>
    </row>
    <row r="2" spans="1:18" ht="14.25" customHeight="1">
      <c r="A2" s="321" t="s">
        <v>745</v>
      </c>
    </row>
    <row r="3" spans="1:18" ht="14.25" customHeight="1">
      <c r="A3" s="321" t="s">
        <v>380</v>
      </c>
      <c r="B3" s="321">
        <v>2017</v>
      </c>
      <c r="E3" s="321">
        <v>0.79779701022816685</v>
      </c>
      <c r="F3" s="321">
        <v>0.78350380277996323</v>
      </c>
      <c r="G3" s="321">
        <v>0.8886469221835076</v>
      </c>
      <c r="H3" s="321">
        <v>0.9243377917650144</v>
      </c>
      <c r="I3" s="321">
        <v>0.72791327913279136</v>
      </c>
      <c r="J3" s="321">
        <v>0.79779701022816685</v>
      </c>
      <c r="K3" s="321">
        <v>0.79634146341463419</v>
      </c>
      <c r="L3" s="321">
        <v>0.71230002622606869</v>
      </c>
      <c r="M3" s="321">
        <v>0.78586414896407031</v>
      </c>
      <c r="N3" s="321">
        <v>0.73224932249322494</v>
      </c>
      <c r="O3" s="321">
        <v>0.74914765276685025</v>
      </c>
      <c r="P3" s="321">
        <v>0.64430894308943087</v>
      </c>
      <c r="Q3" s="321">
        <v>0.64188303173354311</v>
      </c>
    </row>
    <row r="4" spans="1:18" ht="14.25" customHeight="1">
      <c r="D4" s="321" t="s">
        <v>380</v>
      </c>
      <c r="E4" s="307">
        <v>42860</v>
      </c>
      <c r="F4" s="307">
        <v>42736</v>
      </c>
      <c r="G4" s="307">
        <v>42767</v>
      </c>
      <c r="H4" s="307">
        <v>42798</v>
      </c>
      <c r="I4" s="307">
        <v>42829</v>
      </c>
      <c r="J4" s="307">
        <v>42860</v>
      </c>
      <c r="K4" s="307">
        <v>42891</v>
      </c>
      <c r="L4" s="307">
        <v>42922</v>
      </c>
      <c r="M4" s="307">
        <v>42953</v>
      </c>
      <c r="N4" s="307">
        <v>42984</v>
      </c>
      <c r="O4" s="307">
        <v>43015</v>
      </c>
      <c r="P4" s="307">
        <v>43046</v>
      </c>
      <c r="Q4" s="307">
        <v>43077</v>
      </c>
      <c r="R4" s="321" t="s">
        <v>33</v>
      </c>
    </row>
    <row r="5" spans="1:18" ht="14.25" customHeight="1"/>
    <row r="6" spans="1:18" ht="14.25" customHeight="1">
      <c r="A6" s="321" t="s">
        <v>458</v>
      </c>
    </row>
    <row r="7" spans="1:18" ht="14.25" customHeight="1">
      <c r="A7" s="321" t="s">
        <v>739</v>
      </c>
    </row>
    <row r="8" spans="1:18" ht="14.25" customHeight="1">
      <c r="A8" s="321" t="s">
        <v>746</v>
      </c>
      <c r="C8" s="321" t="s">
        <v>461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</row>
    <row r="9" spans="1:18" ht="14.25" customHeight="1">
      <c r="A9" s="321" t="s">
        <v>5</v>
      </c>
      <c r="B9" s="321" t="s">
        <v>462</v>
      </c>
      <c r="C9" s="321" t="s">
        <v>463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</row>
    <row r="10" spans="1:18" ht="14.25" customHeight="1"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1">
        <v>0</v>
      </c>
    </row>
    <row r="11" spans="1:18" ht="14.25" customHeight="1">
      <c r="B11" s="321" t="s">
        <v>464</v>
      </c>
      <c r="C11" s="321" t="s">
        <v>465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  <c r="R11" s="321">
        <v>0</v>
      </c>
    </row>
    <row r="12" spans="1:18" ht="14.25" customHeight="1">
      <c r="B12" s="321" t="s">
        <v>466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1">
        <v>0</v>
      </c>
      <c r="P12" s="321">
        <v>0</v>
      </c>
      <c r="Q12" s="321">
        <v>0</v>
      </c>
    </row>
    <row r="13" spans="1:18" ht="14.25" customHeight="1">
      <c r="B13" s="321" t="s">
        <v>467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  <c r="R13" s="321">
        <v>0</v>
      </c>
    </row>
    <row r="14" spans="1:18" ht="14.25" customHeight="1"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  <c r="R14" s="321">
        <v>0</v>
      </c>
    </row>
    <row r="15" spans="1:18" ht="14.25" customHeight="1">
      <c r="B15" s="321" t="s">
        <v>468</v>
      </c>
      <c r="C15" s="321" t="s">
        <v>469</v>
      </c>
      <c r="R15" s="321">
        <v>0</v>
      </c>
    </row>
    <row r="16" spans="1:18" ht="14.25" customHeight="1"/>
    <row r="17" spans="1:18" ht="14.25" customHeight="1">
      <c r="A17" s="321" t="s">
        <v>747</v>
      </c>
      <c r="C17" s="321" t="s">
        <v>461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</row>
    <row r="18" spans="1:18" ht="14.25" customHeight="1">
      <c r="A18" s="321" t="s">
        <v>5</v>
      </c>
      <c r="B18" s="321" t="s">
        <v>462</v>
      </c>
      <c r="C18" s="321" t="s">
        <v>463</v>
      </c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  <c r="R18" s="321">
        <v>0</v>
      </c>
    </row>
    <row r="19" spans="1:18" ht="14.25" customHeight="1"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  <c r="R19" s="321">
        <v>0</v>
      </c>
    </row>
    <row r="20" spans="1:18" ht="14.25" customHeight="1">
      <c r="B20" s="321" t="s">
        <v>464</v>
      </c>
      <c r="C20" s="321" t="s">
        <v>465</v>
      </c>
      <c r="D20" s="321">
        <v>0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  <c r="R20" s="321">
        <v>0</v>
      </c>
    </row>
    <row r="21" spans="1:18" ht="14.25" customHeight="1">
      <c r="B21" s="321" t="s">
        <v>466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</row>
    <row r="22" spans="1:18" ht="14.25" customHeight="1">
      <c r="B22" s="321" t="s">
        <v>467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1">
        <v>0</v>
      </c>
    </row>
    <row r="23" spans="1:18" ht="14.25" customHeight="1"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0</v>
      </c>
      <c r="P23" s="321">
        <v>0</v>
      </c>
      <c r="Q23" s="321">
        <v>0</v>
      </c>
      <c r="R23" s="321">
        <v>0</v>
      </c>
    </row>
    <row r="24" spans="1:18" ht="14.25" customHeight="1">
      <c r="B24" s="321" t="s">
        <v>468</v>
      </c>
      <c r="C24" s="321" t="s">
        <v>469</v>
      </c>
      <c r="R24" s="321">
        <v>0</v>
      </c>
    </row>
    <row r="25" spans="1:18" ht="14.25" customHeight="1"/>
    <row r="26" spans="1:18" ht="14.25" customHeight="1">
      <c r="A26" s="321" t="s">
        <v>748</v>
      </c>
      <c r="C26" s="321" t="s">
        <v>474</v>
      </c>
      <c r="D26" s="321" t="s">
        <v>37</v>
      </c>
      <c r="E26" s="321">
        <v>5.03</v>
      </c>
      <c r="F26" s="321">
        <v>5.03</v>
      </c>
      <c r="G26" s="321">
        <v>5.03</v>
      </c>
      <c r="H26" s="321">
        <v>5.03</v>
      </c>
      <c r="I26" s="321">
        <v>5.03</v>
      </c>
      <c r="J26" s="321">
        <v>5.03</v>
      </c>
      <c r="K26" s="321">
        <v>5.03</v>
      </c>
      <c r="L26" s="321">
        <v>5.03</v>
      </c>
      <c r="M26" s="321">
        <v>5.03</v>
      </c>
      <c r="N26" s="321">
        <v>5.03</v>
      </c>
      <c r="O26" s="321">
        <v>5.03</v>
      </c>
      <c r="P26" s="321">
        <v>5.03</v>
      </c>
      <c r="Q26" s="321">
        <v>5.03</v>
      </c>
    </row>
    <row r="27" spans="1:18" ht="14.25" customHeight="1">
      <c r="C27" s="321" t="s">
        <v>476</v>
      </c>
      <c r="D27" s="321" t="s">
        <v>477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</row>
    <row r="28" spans="1:18" ht="14.25" customHeight="1">
      <c r="C28" s="321" t="s">
        <v>478</v>
      </c>
      <c r="D28" s="321" t="s">
        <v>479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</row>
    <row r="29" spans="1:18" ht="14.25" customHeight="1">
      <c r="C29" s="321" t="s">
        <v>480</v>
      </c>
      <c r="D29" s="321" t="s">
        <v>479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  <c r="R29" s="321">
        <v>0</v>
      </c>
    </row>
    <row r="30" spans="1:18" ht="14.25" customHeight="1">
      <c r="B30" s="321" t="s">
        <v>505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</row>
    <row r="31" spans="1:18" ht="14.25" customHeight="1">
      <c r="B31" s="321" t="s">
        <v>481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</row>
    <row r="32" spans="1:18" ht="14.25" customHeight="1">
      <c r="B32" s="321" t="s">
        <v>482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</row>
    <row r="33" spans="1:18" ht="14.25" customHeight="1"/>
    <row r="34" spans="1:18" ht="14.25" customHeight="1">
      <c r="A34" s="321" t="s">
        <v>749</v>
      </c>
      <c r="C34" s="321" t="s">
        <v>474</v>
      </c>
      <c r="D34" s="321" t="s">
        <v>37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</row>
    <row r="35" spans="1:18" ht="14.25" customHeight="1">
      <c r="C35" s="321" t="s">
        <v>476</v>
      </c>
      <c r="D35" s="321" t="s">
        <v>477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</row>
    <row r="36" spans="1:18" ht="14.25" customHeight="1">
      <c r="C36" s="321" t="s">
        <v>478</v>
      </c>
      <c r="D36" s="321" t="s">
        <v>479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1">
        <v>0</v>
      </c>
    </row>
    <row r="37" spans="1:18" ht="14.25" customHeight="1">
      <c r="C37" s="321" t="s">
        <v>480</v>
      </c>
      <c r="D37" s="321" t="s">
        <v>479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  <c r="R37" s="321">
        <v>0</v>
      </c>
    </row>
    <row r="38" spans="1:18" ht="14.25" customHeight="1">
      <c r="B38" s="321" t="s">
        <v>505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</row>
    <row r="39" spans="1:18" ht="14.25" customHeight="1">
      <c r="B39" s="321" t="s">
        <v>481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</row>
    <row r="40" spans="1:18" ht="14.25" customHeight="1">
      <c r="B40" s="321" t="s">
        <v>482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</row>
    <row r="41" spans="1:18" ht="14.25" customHeight="1"/>
    <row r="42" spans="1:18" ht="14.25" customHeight="1">
      <c r="A42" s="321" t="s">
        <v>750</v>
      </c>
      <c r="C42" s="321" t="s">
        <v>474</v>
      </c>
      <c r="D42" s="321" t="s">
        <v>37</v>
      </c>
      <c r="E42" s="321">
        <v>0</v>
      </c>
      <c r="F42" s="321">
        <v>0</v>
      </c>
      <c r="G42" s="321">
        <v>0</v>
      </c>
      <c r="H42" s="321">
        <v>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</row>
    <row r="43" spans="1:18" ht="14.25" customHeight="1">
      <c r="C43" s="321" t="s">
        <v>476</v>
      </c>
      <c r="D43" s="321" t="s">
        <v>477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1">
        <v>0</v>
      </c>
      <c r="P43" s="321">
        <v>0</v>
      </c>
      <c r="Q43" s="321">
        <v>0</v>
      </c>
    </row>
    <row r="44" spans="1:18" ht="14.25" customHeight="1">
      <c r="C44" s="321" t="s">
        <v>478</v>
      </c>
      <c r="D44" s="321" t="s">
        <v>479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1">
        <v>0</v>
      </c>
      <c r="P44" s="321">
        <v>0</v>
      </c>
      <c r="Q44" s="321">
        <v>0</v>
      </c>
      <c r="R44" s="321">
        <v>0</v>
      </c>
    </row>
    <row r="45" spans="1:18" ht="14.25" customHeight="1">
      <c r="C45" s="321" t="s">
        <v>480</v>
      </c>
      <c r="D45" s="321" t="s">
        <v>479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</row>
    <row r="46" spans="1:18" ht="14.25" customHeight="1">
      <c r="B46" s="321" t="s">
        <v>505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</row>
    <row r="47" spans="1:18" ht="14.25" customHeight="1">
      <c r="B47" s="321" t="s">
        <v>481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</row>
    <row r="48" spans="1:18" ht="14.25" customHeight="1">
      <c r="B48" s="321" t="s">
        <v>482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</row>
    <row r="49" spans="1:18" ht="14.25" customHeight="1"/>
    <row r="50" spans="1:18" ht="14.25" customHeight="1">
      <c r="A50" s="321" t="s">
        <v>751</v>
      </c>
      <c r="C50" s="321" t="s">
        <v>474</v>
      </c>
      <c r="D50" s="321" t="s">
        <v>37</v>
      </c>
      <c r="E50" s="321">
        <v>0</v>
      </c>
      <c r="F50" s="321">
        <v>0</v>
      </c>
      <c r="G50" s="321">
        <v>0</v>
      </c>
      <c r="H50" s="321">
        <v>0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</row>
    <row r="51" spans="1:18" ht="14.25" customHeight="1">
      <c r="C51" s="321" t="s">
        <v>476</v>
      </c>
      <c r="D51" s="321" t="s">
        <v>477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v>0</v>
      </c>
      <c r="P51" s="321">
        <v>0</v>
      </c>
      <c r="Q51" s="321">
        <v>0</v>
      </c>
    </row>
    <row r="52" spans="1:18" ht="14.25" customHeight="1">
      <c r="C52" s="321" t="s">
        <v>478</v>
      </c>
      <c r="D52" s="321" t="s">
        <v>479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1">
        <v>0</v>
      </c>
      <c r="P52" s="321">
        <v>0</v>
      </c>
      <c r="Q52" s="321">
        <v>0</v>
      </c>
      <c r="R52" s="321">
        <v>0</v>
      </c>
    </row>
    <row r="53" spans="1:18" ht="14.25" customHeight="1">
      <c r="C53" s="321" t="s">
        <v>480</v>
      </c>
      <c r="D53" s="321" t="s">
        <v>479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v>0</v>
      </c>
      <c r="P53" s="321">
        <v>0</v>
      </c>
      <c r="Q53" s="321">
        <v>0</v>
      </c>
      <c r="R53" s="321">
        <v>0</v>
      </c>
    </row>
    <row r="54" spans="1:18" ht="14.25" customHeight="1">
      <c r="B54" s="321" t="s">
        <v>505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1">
        <v>0</v>
      </c>
      <c r="P54" s="321">
        <v>0</v>
      </c>
      <c r="Q54" s="321">
        <v>0</v>
      </c>
    </row>
    <row r="55" spans="1:18" ht="14.25" customHeight="1">
      <c r="B55" s="321" t="s">
        <v>481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1">
        <v>0</v>
      </c>
      <c r="P55" s="321">
        <v>0</v>
      </c>
      <c r="Q55" s="321">
        <v>0</v>
      </c>
    </row>
    <row r="56" spans="1:18" ht="14.25" customHeight="1">
      <c r="B56" s="321" t="s">
        <v>482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v>0</v>
      </c>
      <c r="P56" s="321">
        <v>0</v>
      </c>
      <c r="Q56" s="321">
        <v>0</v>
      </c>
    </row>
    <row r="57" spans="1:18" ht="14.25" customHeight="1"/>
    <row r="58" spans="1:18" ht="14.25" customHeight="1">
      <c r="A58" s="321" t="s">
        <v>486</v>
      </c>
      <c r="D58" s="321" t="s">
        <v>479</v>
      </c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1">
        <v>0</v>
      </c>
      <c r="P58" s="321">
        <v>0</v>
      </c>
      <c r="Q58" s="321">
        <v>0</v>
      </c>
      <c r="R58" s="321">
        <v>0</v>
      </c>
    </row>
    <row r="59" spans="1:18" ht="14.25" customHeight="1">
      <c r="A59" s="321" t="s">
        <v>487</v>
      </c>
      <c r="D59" s="321" t="s">
        <v>479</v>
      </c>
      <c r="E59" s="321">
        <v>0</v>
      </c>
      <c r="F59" s="321">
        <v>0</v>
      </c>
      <c r="G59" s="321">
        <v>0</v>
      </c>
      <c r="H59" s="321">
        <v>0</v>
      </c>
      <c r="I59" s="321">
        <v>0</v>
      </c>
      <c r="J59" s="321">
        <v>0</v>
      </c>
      <c r="K59" s="321">
        <v>0</v>
      </c>
      <c r="L59" s="321">
        <v>0</v>
      </c>
      <c r="M59" s="321">
        <v>0</v>
      </c>
      <c r="N59" s="321">
        <v>0</v>
      </c>
      <c r="O59" s="321">
        <v>0</v>
      </c>
      <c r="P59" s="321">
        <v>0</v>
      </c>
      <c r="Q59" s="321">
        <v>0</v>
      </c>
      <c r="R59" s="321">
        <v>0</v>
      </c>
    </row>
    <row r="60" spans="1:18" ht="14.25" customHeight="1">
      <c r="A60" s="321" t="s">
        <v>33</v>
      </c>
      <c r="C60" s="321" t="s">
        <v>480</v>
      </c>
      <c r="D60" s="321" t="s">
        <v>479</v>
      </c>
      <c r="E60" s="321">
        <v>0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1">
        <v>0</v>
      </c>
      <c r="Q60" s="321">
        <v>0</v>
      </c>
      <c r="R60" s="321">
        <v>0</v>
      </c>
    </row>
    <row r="61" spans="1:18" ht="14.25" customHeight="1"/>
    <row r="62" spans="1:18" ht="14.25" customHeight="1">
      <c r="A62" s="321" t="s">
        <v>752</v>
      </c>
    </row>
    <row r="63" spans="1:18" ht="14.25" customHeight="1">
      <c r="A63" s="321" t="s">
        <v>753</v>
      </c>
      <c r="C63" s="321" t="s">
        <v>474</v>
      </c>
      <c r="D63" s="321" t="s">
        <v>37</v>
      </c>
      <c r="E63" s="321">
        <v>5.03</v>
      </c>
      <c r="F63" s="321">
        <v>5.03</v>
      </c>
      <c r="G63" s="321">
        <v>5.03</v>
      </c>
      <c r="H63" s="321">
        <v>5.03</v>
      </c>
      <c r="I63" s="321">
        <v>5.03</v>
      </c>
      <c r="J63" s="321">
        <v>5.03</v>
      </c>
      <c r="K63" s="321">
        <v>5.03</v>
      </c>
      <c r="L63" s="321">
        <v>5.03</v>
      </c>
      <c r="M63" s="321">
        <v>5.03</v>
      </c>
      <c r="N63" s="321">
        <v>5.03</v>
      </c>
      <c r="O63" s="321">
        <v>5.03</v>
      </c>
      <c r="P63" s="321">
        <v>5.03</v>
      </c>
      <c r="Q63" s="321">
        <v>5.03</v>
      </c>
    </row>
    <row r="64" spans="1:18" ht="14.25" customHeight="1">
      <c r="C64" s="321" t="s">
        <v>476</v>
      </c>
      <c r="D64" s="321" t="s">
        <v>477</v>
      </c>
      <c r="E64" s="321">
        <v>46</v>
      </c>
      <c r="F64" s="321">
        <v>46</v>
      </c>
      <c r="G64" s="321">
        <v>46</v>
      </c>
      <c r="H64" s="321">
        <v>46</v>
      </c>
      <c r="I64" s="321">
        <v>46</v>
      </c>
      <c r="J64" s="321">
        <v>46</v>
      </c>
      <c r="K64" s="321">
        <v>46</v>
      </c>
      <c r="L64" s="321">
        <v>46</v>
      </c>
      <c r="M64" s="321">
        <v>46</v>
      </c>
      <c r="N64" s="321">
        <v>46</v>
      </c>
      <c r="O64" s="321">
        <v>46</v>
      </c>
      <c r="P64" s="321">
        <v>46</v>
      </c>
      <c r="Q64" s="321">
        <v>46</v>
      </c>
    </row>
    <row r="65" spans="1:18" ht="14.25" customHeight="1">
      <c r="C65" s="321" t="s">
        <v>478</v>
      </c>
      <c r="D65" s="321" t="s">
        <v>479</v>
      </c>
      <c r="E65" s="321">
        <v>203.71428571428572</v>
      </c>
      <c r="F65" s="321">
        <v>203.71428571428572</v>
      </c>
      <c r="G65" s="321">
        <v>184</v>
      </c>
      <c r="H65" s="321">
        <v>203.71428571428572</v>
      </c>
      <c r="I65" s="321">
        <v>197.14285714285714</v>
      </c>
      <c r="J65" s="321">
        <v>203.71428571428572</v>
      </c>
      <c r="K65" s="321">
        <v>197.14285714285714</v>
      </c>
      <c r="L65" s="321">
        <v>203.71428571428572</v>
      </c>
      <c r="M65" s="321">
        <v>203.71428571428572</v>
      </c>
      <c r="N65" s="321">
        <v>197.14285714285714</v>
      </c>
      <c r="O65" s="321">
        <v>203.71428571428572</v>
      </c>
      <c r="P65" s="321">
        <v>197.14285714285714</v>
      </c>
      <c r="Q65" s="321">
        <v>203.71428571428572</v>
      </c>
      <c r="R65" s="321">
        <v>2398.5714285714289</v>
      </c>
    </row>
    <row r="66" spans="1:18" ht="14.25" customHeight="1">
      <c r="C66" s="321" t="s">
        <v>480</v>
      </c>
      <c r="D66" s="321" t="s">
        <v>479</v>
      </c>
      <c r="E66" s="321">
        <v>1024.6828571428573</v>
      </c>
      <c r="F66" s="321">
        <v>1024.6828571428573</v>
      </c>
      <c r="G66" s="321">
        <v>925.5200000000001</v>
      </c>
      <c r="H66" s="321">
        <v>1024.6828571428573</v>
      </c>
      <c r="I66" s="321">
        <v>991.62857142857149</v>
      </c>
      <c r="J66" s="321">
        <v>1024.6828571428573</v>
      </c>
      <c r="K66" s="321">
        <v>991.62857142857149</v>
      </c>
      <c r="L66" s="321">
        <v>1024.6828571428573</v>
      </c>
      <c r="M66" s="321">
        <v>1024.6828571428573</v>
      </c>
      <c r="N66" s="321">
        <v>991.62857142857149</v>
      </c>
      <c r="O66" s="321">
        <v>1024.6828571428573</v>
      </c>
      <c r="P66" s="321">
        <v>991.62857142857149</v>
      </c>
      <c r="Q66" s="321">
        <v>1024.6828571428573</v>
      </c>
      <c r="R66" s="321">
        <v>12064.814285714288</v>
      </c>
    </row>
    <row r="67" spans="1:18" ht="14.25" customHeight="1">
      <c r="B67" s="321" t="s">
        <v>505</v>
      </c>
      <c r="E67" s="321">
        <v>0</v>
      </c>
      <c r="F67" s="321">
        <v>0</v>
      </c>
      <c r="G67" s="321">
        <v>0</v>
      </c>
      <c r="H67" s="321">
        <v>0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1">
        <v>0</v>
      </c>
      <c r="P67" s="321">
        <v>0</v>
      </c>
      <c r="Q67" s="321">
        <v>0</v>
      </c>
    </row>
    <row r="68" spans="1:18" ht="14.25" customHeight="1">
      <c r="B68" s="321" t="s">
        <v>481</v>
      </c>
      <c r="E68" s="321">
        <v>5.2054794520547946E-2</v>
      </c>
      <c r="F68" s="321">
        <v>5.2054794520547946E-2</v>
      </c>
      <c r="G68" s="321">
        <v>5.2054794520547946E-2</v>
      </c>
      <c r="H68" s="321">
        <v>5.2054794520547946E-2</v>
      </c>
      <c r="I68" s="321">
        <v>5.2054794520547946E-2</v>
      </c>
      <c r="J68" s="321">
        <v>5.2054794520547946E-2</v>
      </c>
      <c r="K68" s="321">
        <v>5.2054794520547946E-2</v>
      </c>
      <c r="L68" s="321">
        <v>5.2054794520547946E-2</v>
      </c>
      <c r="M68" s="321">
        <v>5.2054794520547946E-2</v>
      </c>
      <c r="N68" s="321">
        <v>5.2054794520547946E-2</v>
      </c>
      <c r="O68" s="321">
        <v>5.2054794520547946E-2</v>
      </c>
      <c r="P68" s="321">
        <v>5.2054794520547946E-2</v>
      </c>
      <c r="Q68" s="321">
        <v>5.2054794520547946E-2</v>
      </c>
    </row>
    <row r="69" spans="1:18" ht="14.25" customHeight="1">
      <c r="B69" s="321" t="s">
        <v>482</v>
      </c>
      <c r="E69" s="321">
        <v>53.339655577299418</v>
      </c>
      <c r="F69" s="321">
        <v>53.339655577299418</v>
      </c>
      <c r="G69" s="321">
        <v>48.177753424657539</v>
      </c>
      <c r="H69" s="321">
        <v>53.339655577299418</v>
      </c>
      <c r="I69" s="321">
        <v>51.619021526418784</v>
      </c>
      <c r="J69" s="321">
        <v>53.339655577299418</v>
      </c>
      <c r="K69" s="321">
        <v>51.619021526418784</v>
      </c>
      <c r="L69" s="321">
        <v>53.339655577299418</v>
      </c>
      <c r="M69" s="321">
        <v>53.339655577299418</v>
      </c>
      <c r="N69" s="321">
        <v>51.619021526418784</v>
      </c>
      <c r="O69" s="321">
        <v>53.339655577299418</v>
      </c>
      <c r="P69" s="321">
        <v>51.619021526418784</v>
      </c>
      <c r="Q69" s="321">
        <v>53.339655577299418</v>
      </c>
    </row>
    <row r="70" spans="1:18" ht="14.25" customHeight="1"/>
    <row r="71" spans="1:18" ht="14.25" customHeight="1">
      <c r="A71" s="321" t="s">
        <v>754</v>
      </c>
      <c r="C71" s="321" t="s">
        <v>474</v>
      </c>
      <c r="D71" s="321" t="s">
        <v>37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v>0</v>
      </c>
      <c r="P71" s="321">
        <v>0</v>
      </c>
      <c r="Q71" s="321">
        <v>0</v>
      </c>
    </row>
    <row r="72" spans="1:18" ht="14.25" customHeight="1">
      <c r="C72" s="321" t="s">
        <v>476</v>
      </c>
      <c r="D72" s="321" t="s">
        <v>477</v>
      </c>
      <c r="E72" s="321">
        <v>0</v>
      </c>
      <c r="F72" s="321">
        <v>0</v>
      </c>
      <c r="G72" s="321">
        <v>0</v>
      </c>
      <c r="H72" s="321">
        <v>0</v>
      </c>
      <c r="I72" s="321">
        <v>0</v>
      </c>
      <c r="J72" s="321">
        <v>0</v>
      </c>
      <c r="K72" s="321">
        <v>0</v>
      </c>
      <c r="L72" s="321">
        <v>0</v>
      </c>
      <c r="M72" s="321">
        <v>0</v>
      </c>
      <c r="N72" s="321">
        <v>0</v>
      </c>
      <c r="O72" s="321">
        <v>0</v>
      </c>
      <c r="P72" s="321">
        <v>0</v>
      </c>
      <c r="Q72" s="321">
        <v>0</v>
      </c>
    </row>
    <row r="73" spans="1:18" ht="14.25" customHeight="1">
      <c r="C73" s="321" t="s">
        <v>478</v>
      </c>
      <c r="D73" s="321" t="s">
        <v>479</v>
      </c>
      <c r="E73" s="321">
        <v>0</v>
      </c>
      <c r="F73" s="321">
        <v>0</v>
      </c>
      <c r="G73" s="321">
        <v>0</v>
      </c>
      <c r="H73" s="321">
        <v>0</v>
      </c>
      <c r="I73" s="321">
        <v>0</v>
      </c>
      <c r="J73" s="321">
        <v>0</v>
      </c>
      <c r="K73" s="321">
        <v>0</v>
      </c>
      <c r="L73" s="321">
        <v>0</v>
      </c>
      <c r="M73" s="321">
        <v>0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1:18" ht="14.25" customHeight="1">
      <c r="C74" s="321" t="s">
        <v>480</v>
      </c>
      <c r="D74" s="321" t="s">
        <v>479</v>
      </c>
      <c r="E74" s="321">
        <v>0</v>
      </c>
      <c r="F74" s="321">
        <v>0</v>
      </c>
      <c r="G74" s="321">
        <v>0</v>
      </c>
      <c r="H74" s="321"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1:18" ht="14.25" customHeight="1">
      <c r="B75" s="321" t="s">
        <v>505</v>
      </c>
      <c r="E75" s="321">
        <v>0</v>
      </c>
      <c r="F75" s="321">
        <v>0</v>
      </c>
      <c r="G75" s="321">
        <v>0</v>
      </c>
      <c r="H75" s="321">
        <v>0</v>
      </c>
      <c r="I75" s="321">
        <v>0</v>
      </c>
      <c r="J75" s="321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</row>
    <row r="76" spans="1:18" ht="14.25" customHeight="1">
      <c r="B76" s="321" t="s">
        <v>481</v>
      </c>
      <c r="E76" s="321">
        <v>0</v>
      </c>
      <c r="F76" s="321">
        <v>0</v>
      </c>
      <c r="G76" s="321">
        <v>0</v>
      </c>
      <c r="H76" s="321">
        <v>0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1">
        <v>0</v>
      </c>
      <c r="P76" s="321">
        <v>0</v>
      </c>
      <c r="Q76" s="321">
        <v>0</v>
      </c>
    </row>
    <row r="77" spans="1:18" ht="14.25" customHeight="1">
      <c r="B77" s="321" t="s">
        <v>482</v>
      </c>
      <c r="E77" s="321">
        <v>0</v>
      </c>
      <c r="F77" s="321">
        <v>0</v>
      </c>
      <c r="G77" s="321">
        <v>0</v>
      </c>
      <c r="H77" s="321">
        <v>0</v>
      </c>
      <c r="I77" s="321">
        <v>0</v>
      </c>
      <c r="J77" s="321">
        <v>0</v>
      </c>
      <c r="K77" s="321">
        <v>0</v>
      </c>
      <c r="L77" s="321">
        <v>0</v>
      </c>
      <c r="M77" s="321">
        <v>0</v>
      </c>
      <c r="N77" s="321">
        <v>0</v>
      </c>
      <c r="O77" s="321">
        <v>0</v>
      </c>
      <c r="P77" s="321">
        <v>0</v>
      </c>
      <c r="Q77" s="321">
        <v>0</v>
      </c>
    </row>
    <row r="78" spans="1:18" ht="14.25" customHeight="1"/>
    <row r="79" spans="1:18" ht="14.25" customHeight="1">
      <c r="A79" s="321" t="s">
        <v>755</v>
      </c>
      <c r="C79" s="321" t="s">
        <v>474</v>
      </c>
      <c r="D79" s="321" t="s">
        <v>37</v>
      </c>
      <c r="E79" s="321">
        <v>0</v>
      </c>
      <c r="F79" s="321">
        <v>0</v>
      </c>
      <c r="G79" s="321">
        <v>0</v>
      </c>
      <c r="H79" s="321">
        <v>0</v>
      </c>
      <c r="I79" s="321">
        <v>0</v>
      </c>
      <c r="J79" s="321">
        <v>0</v>
      </c>
      <c r="K79" s="321">
        <v>0</v>
      </c>
      <c r="L79" s="321">
        <v>0</v>
      </c>
      <c r="M79" s="321">
        <v>0</v>
      </c>
      <c r="N79" s="321">
        <v>0</v>
      </c>
      <c r="O79" s="321">
        <v>0</v>
      </c>
      <c r="P79" s="321">
        <v>0</v>
      </c>
      <c r="Q79" s="321">
        <v>0</v>
      </c>
    </row>
    <row r="80" spans="1:18" ht="14.25" customHeight="1">
      <c r="C80" s="321" t="s">
        <v>476</v>
      </c>
      <c r="D80" s="321" t="s">
        <v>477</v>
      </c>
      <c r="E80" s="321">
        <v>0</v>
      </c>
      <c r="F80" s="321">
        <v>0</v>
      </c>
      <c r="G80" s="321">
        <v>0</v>
      </c>
      <c r="H80" s="321">
        <v>0</v>
      </c>
      <c r="I80" s="321">
        <v>0</v>
      </c>
      <c r="J80" s="321">
        <v>0</v>
      </c>
      <c r="K80" s="321">
        <v>0</v>
      </c>
      <c r="L80" s="321">
        <v>0</v>
      </c>
      <c r="M80" s="321">
        <v>0</v>
      </c>
      <c r="N80" s="321">
        <v>0</v>
      </c>
      <c r="O80" s="321">
        <v>0</v>
      </c>
      <c r="P80" s="321">
        <v>0</v>
      </c>
      <c r="Q80" s="321">
        <v>0</v>
      </c>
    </row>
    <row r="81" spans="1:18" ht="14.25" customHeight="1">
      <c r="C81" s="321" t="s">
        <v>478</v>
      </c>
      <c r="D81" s="321" t="s">
        <v>479</v>
      </c>
      <c r="E81" s="321">
        <v>0</v>
      </c>
      <c r="F81" s="321">
        <v>0</v>
      </c>
      <c r="G81" s="321">
        <v>0</v>
      </c>
      <c r="H81" s="321">
        <v>0</v>
      </c>
      <c r="I81" s="321">
        <v>0</v>
      </c>
      <c r="J81" s="321">
        <v>0</v>
      </c>
      <c r="K81" s="321">
        <v>0</v>
      </c>
      <c r="L81" s="321">
        <v>0</v>
      </c>
      <c r="M81" s="321">
        <v>0</v>
      </c>
      <c r="N81" s="321">
        <v>0</v>
      </c>
      <c r="O81" s="321">
        <v>0</v>
      </c>
      <c r="P81" s="321">
        <v>0</v>
      </c>
      <c r="Q81" s="321">
        <v>0</v>
      </c>
      <c r="R81" s="321">
        <v>0</v>
      </c>
    </row>
    <row r="82" spans="1:18" ht="14.25" customHeight="1">
      <c r="C82" s="321" t="s">
        <v>480</v>
      </c>
      <c r="D82" s="321" t="s">
        <v>479</v>
      </c>
      <c r="E82" s="321">
        <v>0</v>
      </c>
      <c r="F82" s="321">
        <v>0</v>
      </c>
      <c r="G82" s="321">
        <v>0</v>
      </c>
      <c r="H82" s="321">
        <v>0</v>
      </c>
      <c r="I82" s="321">
        <v>0</v>
      </c>
      <c r="J82" s="321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0</v>
      </c>
      <c r="Q82" s="321">
        <v>0</v>
      </c>
      <c r="R82" s="321">
        <v>0</v>
      </c>
    </row>
    <row r="83" spans="1:18" ht="14.25" customHeight="1">
      <c r="B83" s="321" t="s">
        <v>505</v>
      </c>
      <c r="E83" s="321">
        <v>0</v>
      </c>
      <c r="F83" s="321">
        <v>0</v>
      </c>
      <c r="G83" s="321">
        <v>0</v>
      </c>
      <c r="H83" s="321">
        <v>0</v>
      </c>
      <c r="I83" s="321">
        <v>0</v>
      </c>
      <c r="J83" s="321">
        <v>0</v>
      </c>
      <c r="K83" s="321">
        <v>0</v>
      </c>
      <c r="L83" s="321">
        <v>0</v>
      </c>
      <c r="M83" s="321">
        <v>0</v>
      </c>
      <c r="N83" s="321">
        <v>0</v>
      </c>
      <c r="O83" s="321">
        <v>0</v>
      </c>
      <c r="P83" s="321">
        <v>0</v>
      </c>
      <c r="Q83" s="321">
        <v>0</v>
      </c>
    </row>
    <row r="84" spans="1:18" ht="14.25" customHeight="1">
      <c r="B84" s="321" t="s">
        <v>481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</row>
    <row r="85" spans="1:18" ht="14.25" customHeight="1">
      <c r="B85" s="321" t="s">
        <v>482</v>
      </c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1">
        <v>0</v>
      </c>
      <c r="P85" s="321">
        <v>0</v>
      </c>
      <c r="Q85" s="321">
        <v>0</v>
      </c>
    </row>
    <row r="86" spans="1:18" ht="14.25" customHeight="1"/>
    <row r="87" spans="1:18" ht="14.25" customHeight="1">
      <c r="A87" s="321" t="s">
        <v>486</v>
      </c>
      <c r="D87" s="321" t="s">
        <v>479</v>
      </c>
      <c r="E87" s="321">
        <v>5.03</v>
      </c>
      <c r="F87" s="321">
        <v>5.03</v>
      </c>
      <c r="G87" s="321">
        <v>5.03</v>
      </c>
      <c r="H87" s="321">
        <v>5.03</v>
      </c>
      <c r="I87" s="321">
        <v>5.03</v>
      </c>
      <c r="J87" s="321">
        <v>5.03</v>
      </c>
      <c r="K87" s="321">
        <v>5.03</v>
      </c>
      <c r="L87" s="321">
        <v>5.03</v>
      </c>
      <c r="M87" s="321">
        <v>5.03</v>
      </c>
      <c r="N87" s="321">
        <v>5.03</v>
      </c>
      <c r="O87" s="321">
        <v>5.03</v>
      </c>
      <c r="P87" s="321">
        <v>5.03</v>
      </c>
      <c r="Q87" s="321">
        <v>5.03</v>
      </c>
      <c r="R87" s="321">
        <v>5.03</v>
      </c>
    </row>
    <row r="88" spans="1:18" ht="14.25" customHeight="1">
      <c r="A88" s="321" t="s">
        <v>487</v>
      </c>
      <c r="D88" s="321" t="s">
        <v>479</v>
      </c>
      <c r="E88" s="321">
        <v>203.71428571428572</v>
      </c>
      <c r="F88" s="321">
        <v>203.71428571428572</v>
      </c>
      <c r="G88" s="321">
        <v>184</v>
      </c>
      <c r="H88" s="321">
        <v>203.71428571428572</v>
      </c>
      <c r="I88" s="321">
        <v>197.14285714285714</v>
      </c>
      <c r="J88" s="321">
        <v>203.71428571428572</v>
      </c>
      <c r="K88" s="321">
        <v>197.14285714285714</v>
      </c>
      <c r="L88" s="321">
        <v>203.71428571428572</v>
      </c>
      <c r="M88" s="321">
        <v>203.71428571428572</v>
      </c>
      <c r="N88" s="321">
        <v>197.14285714285714</v>
      </c>
      <c r="O88" s="321">
        <v>203.71428571428572</v>
      </c>
      <c r="P88" s="321">
        <v>197.14285714285714</v>
      </c>
      <c r="Q88" s="321">
        <v>203.71428571428572</v>
      </c>
      <c r="R88" s="321">
        <v>2398.5714285714289</v>
      </c>
    </row>
    <row r="89" spans="1:18" ht="14.25" customHeight="1">
      <c r="A89" s="321" t="s">
        <v>756</v>
      </c>
      <c r="C89" s="321" t="s">
        <v>480</v>
      </c>
      <c r="D89" s="321" t="s">
        <v>479</v>
      </c>
      <c r="E89" s="321">
        <v>1024.6828571428573</v>
      </c>
      <c r="F89" s="321">
        <v>1024.6828571428573</v>
      </c>
      <c r="G89" s="321">
        <v>925.5200000000001</v>
      </c>
      <c r="H89" s="321">
        <v>1024.6828571428573</v>
      </c>
      <c r="I89" s="321">
        <v>991.62857142857149</v>
      </c>
      <c r="J89" s="321">
        <v>1024.6828571428573</v>
      </c>
      <c r="K89" s="321">
        <v>991.62857142857149</v>
      </c>
      <c r="L89" s="321">
        <v>1024.6828571428573</v>
      </c>
      <c r="M89" s="321">
        <v>1024.6828571428573</v>
      </c>
      <c r="N89" s="321">
        <v>991.62857142857149</v>
      </c>
      <c r="O89" s="321">
        <v>1024.6828571428573</v>
      </c>
      <c r="P89" s="321">
        <v>991.62857142857149</v>
      </c>
      <c r="Q89" s="321">
        <v>1024.6828571428573</v>
      </c>
      <c r="R89" s="321">
        <v>12064.814285714288</v>
      </c>
    </row>
    <row r="90" spans="1:18" ht="14.25" customHeight="1"/>
    <row r="91" spans="1:18" ht="14.25" customHeight="1">
      <c r="A91" s="321" t="s">
        <v>719</v>
      </c>
    </row>
    <row r="92" spans="1:18" ht="14.25" customHeight="1">
      <c r="A92" s="321" t="s">
        <v>757</v>
      </c>
      <c r="C92" s="321" t="s">
        <v>474</v>
      </c>
      <c r="D92" s="321" t="s">
        <v>37</v>
      </c>
      <c r="E92" s="321">
        <v>0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v>0</v>
      </c>
      <c r="P92" s="321">
        <v>0</v>
      </c>
      <c r="Q92" s="321">
        <v>0</v>
      </c>
    </row>
    <row r="93" spans="1:18" ht="14.25" customHeight="1">
      <c r="A93" s="321">
        <v>0</v>
      </c>
      <c r="B93" s="321" t="s">
        <v>475</v>
      </c>
      <c r="C93" s="321" t="s">
        <v>476</v>
      </c>
      <c r="D93" s="321" t="s">
        <v>477</v>
      </c>
      <c r="E93" s="321">
        <v>0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v>0</v>
      </c>
      <c r="P93" s="321">
        <v>0</v>
      </c>
      <c r="Q93" s="321">
        <v>0</v>
      </c>
    </row>
    <row r="94" spans="1:18" ht="14.25" customHeight="1">
      <c r="C94" s="321" t="s">
        <v>478</v>
      </c>
      <c r="D94" s="321" t="s">
        <v>479</v>
      </c>
      <c r="E94" s="321">
        <v>0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1">
        <v>0</v>
      </c>
      <c r="Q94" s="321">
        <v>0</v>
      </c>
      <c r="R94" s="321">
        <v>0</v>
      </c>
    </row>
    <row r="95" spans="1:18" ht="14.25" customHeight="1">
      <c r="C95" s="321" t="s">
        <v>480</v>
      </c>
      <c r="D95" s="321" t="s">
        <v>479</v>
      </c>
      <c r="E95" s="321">
        <v>0</v>
      </c>
      <c r="F95" s="321">
        <v>0</v>
      </c>
      <c r="G95" s="321">
        <v>0</v>
      </c>
      <c r="H95" s="321">
        <v>0</v>
      </c>
      <c r="I95" s="321">
        <v>0</v>
      </c>
      <c r="J95" s="321">
        <v>0</v>
      </c>
      <c r="K95" s="321">
        <v>0</v>
      </c>
      <c r="L95" s="321">
        <v>0</v>
      </c>
      <c r="M95" s="321">
        <v>0</v>
      </c>
      <c r="N95" s="321">
        <v>0</v>
      </c>
      <c r="O95" s="321">
        <v>0</v>
      </c>
      <c r="P95" s="321">
        <v>0</v>
      </c>
      <c r="Q95" s="321">
        <v>0</v>
      </c>
      <c r="R95" s="321">
        <v>0</v>
      </c>
    </row>
    <row r="96" spans="1:18" ht="14.25" customHeight="1">
      <c r="B96" s="321" t="s">
        <v>481</v>
      </c>
      <c r="E96" s="321">
        <v>0</v>
      </c>
      <c r="F96" s="321">
        <v>0</v>
      </c>
      <c r="G96" s="321">
        <v>0</v>
      </c>
      <c r="H96" s="321">
        <v>0</v>
      </c>
      <c r="I96" s="321">
        <v>0</v>
      </c>
      <c r="J96" s="321">
        <v>0</v>
      </c>
      <c r="K96" s="321">
        <v>0</v>
      </c>
      <c r="L96" s="321">
        <v>0</v>
      </c>
      <c r="M96" s="321">
        <v>0</v>
      </c>
      <c r="N96" s="321">
        <v>0</v>
      </c>
      <c r="O96" s="321">
        <v>0</v>
      </c>
      <c r="P96" s="321">
        <v>0</v>
      </c>
      <c r="Q96" s="321">
        <v>0</v>
      </c>
    </row>
    <row r="97" spans="1:18" ht="14.25" customHeight="1">
      <c r="B97" s="321" t="s">
        <v>482</v>
      </c>
      <c r="E97" s="321">
        <v>0</v>
      </c>
      <c r="F97" s="321">
        <v>0</v>
      </c>
      <c r="G97" s="321">
        <v>0</v>
      </c>
      <c r="H97" s="321">
        <v>0</v>
      </c>
      <c r="I97" s="321">
        <v>0</v>
      </c>
      <c r="J97" s="321">
        <v>0</v>
      </c>
      <c r="K97" s="321">
        <v>0</v>
      </c>
      <c r="L97" s="321">
        <v>0</v>
      </c>
      <c r="M97" s="321">
        <v>0</v>
      </c>
      <c r="N97" s="321">
        <v>0</v>
      </c>
      <c r="O97" s="321">
        <v>0</v>
      </c>
      <c r="P97" s="321">
        <v>0</v>
      </c>
      <c r="Q97" s="321">
        <v>0</v>
      </c>
    </row>
    <row r="98" spans="1:18" ht="14.25" customHeight="1"/>
    <row r="99" spans="1:18" ht="14.25" customHeight="1">
      <c r="A99" s="321" t="s">
        <v>758</v>
      </c>
      <c r="C99" s="321" t="s">
        <v>474</v>
      </c>
      <c r="D99" s="321" t="s">
        <v>37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  <c r="K99" s="321">
        <v>0</v>
      </c>
      <c r="L99" s="321">
        <v>0</v>
      </c>
      <c r="M99" s="321">
        <v>0</v>
      </c>
      <c r="N99" s="321">
        <v>0</v>
      </c>
      <c r="O99" s="321">
        <v>0</v>
      </c>
      <c r="P99" s="321">
        <v>0</v>
      </c>
      <c r="Q99" s="321">
        <v>0</v>
      </c>
    </row>
    <row r="100" spans="1:18" ht="14.25" customHeight="1">
      <c r="C100" s="321" t="s">
        <v>492</v>
      </c>
      <c r="D100" s="321" t="s">
        <v>477</v>
      </c>
      <c r="E100" s="321">
        <v>0</v>
      </c>
      <c r="F100" s="321">
        <v>0</v>
      </c>
      <c r="G100" s="321">
        <v>0</v>
      </c>
      <c r="H100" s="321">
        <v>0</v>
      </c>
      <c r="I100" s="321">
        <v>0</v>
      </c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  <c r="O100" s="321">
        <v>0</v>
      </c>
      <c r="P100" s="321">
        <v>0</v>
      </c>
      <c r="Q100" s="321">
        <v>0</v>
      </c>
    </row>
    <row r="101" spans="1:18" ht="14.25" customHeight="1">
      <c r="C101" s="321" t="s">
        <v>478</v>
      </c>
      <c r="D101" s="321" t="s">
        <v>479</v>
      </c>
      <c r="E101" s="321">
        <v>0</v>
      </c>
      <c r="F101" s="321">
        <v>0</v>
      </c>
      <c r="G101" s="321">
        <v>0</v>
      </c>
      <c r="H101" s="321">
        <v>0</v>
      </c>
      <c r="I101" s="321">
        <v>0</v>
      </c>
      <c r="J101" s="321">
        <v>0</v>
      </c>
      <c r="K101" s="321">
        <v>0</v>
      </c>
      <c r="L101" s="321">
        <v>0</v>
      </c>
      <c r="M101" s="321">
        <v>0</v>
      </c>
      <c r="N101" s="321">
        <v>0</v>
      </c>
      <c r="O101" s="321">
        <v>0</v>
      </c>
      <c r="P101" s="321">
        <v>0</v>
      </c>
      <c r="Q101" s="321">
        <v>0</v>
      </c>
      <c r="R101" s="321">
        <v>0</v>
      </c>
    </row>
    <row r="102" spans="1:18" ht="14.25" customHeight="1">
      <c r="C102" s="321" t="s">
        <v>480</v>
      </c>
      <c r="D102" s="321" t="s">
        <v>479</v>
      </c>
      <c r="E102" s="321">
        <v>0</v>
      </c>
      <c r="F102" s="321">
        <v>0</v>
      </c>
      <c r="G102" s="321">
        <v>0</v>
      </c>
      <c r="H102" s="321">
        <v>0</v>
      </c>
      <c r="I102" s="321">
        <v>0</v>
      </c>
      <c r="J102" s="321">
        <v>0</v>
      </c>
      <c r="K102" s="321">
        <v>0</v>
      </c>
      <c r="L102" s="321">
        <v>0</v>
      </c>
      <c r="M102" s="321">
        <v>0</v>
      </c>
      <c r="N102" s="321">
        <v>0</v>
      </c>
      <c r="O102" s="321">
        <v>0</v>
      </c>
      <c r="P102" s="321">
        <v>0</v>
      </c>
      <c r="Q102" s="321">
        <v>0</v>
      </c>
      <c r="R102" s="321">
        <v>0</v>
      </c>
    </row>
    <row r="103" spans="1:18" ht="14.25" customHeight="1">
      <c r="B103" s="321" t="s">
        <v>505</v>
      </c>
      <c r="E103" s="321">
        <v>0</v>
      </c>
      <c r="F103" s="321">
        <v>0</v>
      </c>
      <c r="G103" s="321">
        <v>0</v>
      </c>
      <c r="H103" s="321">
        <v>0</v>
      </c>
      <c r="I103" s="321">
        <v>0</v>
      </c>
      <c r="J103" s="321">
        <v>0</v>
      </c>
      <c r="K103" s="321">
        <v>0</v>
      </c>
      <c r="L103" s="321">
        <v>0</v>
      </c>
      <c r="M103" s="321">
        <v>0</v>
      </c>
      <c r="N103" s="321">
        <v>0</v>
      </c>
      <c r="O103" s="321">
        <v>0</v>
      </c>
      <c r="P103" s="321">
        <v>0</v>
      </c>
      <c r="Q103" s="321">
        <v>0</v>
      </c>
    </row>
    <row r="104" spans="1:18" ht="14.25" customHeight="1">
      <c r="B104" s="321" t="s">
        <v>481</v>
      </c>
      <c r="E104" s="321">
        <v>0</v>
      </c>
      <c r="F104" s="321">
        <v>0</v>
      </c>
      <c r="G104" s="321">
        <v>0</v>
      </c>
      <c r="H104" s="321">
        <v>0</v>
      </c>
      <c r="I104" s="321">
        <v>0</v>
      </c>
      <c r="J104" s="321">
        <v>0</v>
      </c>
      <c r="K104" s="321">
        <v>0</v>
      </c>
      <c r="L104" s="321">
        <v>0</v>
      </c>
      <c r="M104" s="321">
        <v>0</v>
      </c>
      <c r="N104" s="321">
        <v>0</v>
      </c>
      <c r="O104" s="321">
        <v>0</v>
      </c>
      <c r="P104" s="321">
        <v>0</v>
      </c>
      <c r="Q104" s="321">
        <v>0</v>
      </c>
    </row>
    <row r="105" spans="1:18" ht="14.25" customHeight="1">
      <c r="B105" s="321" t="s">
        <v>482</v>
      </c>
      <c r="E105" s="321">
        <v>0</v>
      </c>
      <c r="F105" s="321">
        <v>0</v>
      </c>
      <c r="G105" s="321">
        <v>0</v>
      </c>
      <c r="H105" s="321">
        <v>0</v>
      </c>
      <c r="I105" s="321">
        <v>0</v>
      </c>
      <c r="J105" s="321">
        <v>0</v>
      </c>
      <c r="K105" s="321">
        <v>0</v>
      </c>
      <c r="L105" s="321">
        <v>0</v>
      </c>
      <c r="M105" s="321">
        <v>0</v>
      </c>
      <c r="N105" s="321">
        <v>0</v>
      </c>
      <c r="O105" s="321">
        <v>0</v>
      </c>
      <c r="P105" s="321">
        <v>0</v>
      </c>
      <c r="Q105" s="321">
        <v>0</v>
      </c>
    </row>
    <row r="106" spans="1:18" ht="14.25" customHeight="1"/>
    <row r="107" spans="1:18" ht="14.25" customHeight="1">
      <c r="A107" s="321" t="s">
        <v>759</v>
      </c>
      <c r="C107" s="321" t="s">
        <v>474</v>
      </c>
      <c r="D107" s="321" t="s">
        <v>37</v>
      </c>
      <c r="E107" s="321">
        <v>0</v>
      </c>
      <c r="F107" s="321">
        <v>0</v>
      </c>
      <c r="G107" s="321">
        <v>0</v>
      </c>
      <c r="H107" s="321">
        <v>0</v>
      </c>
      <c r="I107" s="321">
        <v>0</v>
      </c>
      <c r="J107" s="321">
        <v>0</v>
      </c>
      <c r="K107" s="321">
        <v>0</v>
      </c>
      <c r="L107" s="321">
        <v>0</v>
      </c>
      <c r="M107" s="321">
        <v>0</v>
      </c>
      <c r="N107" s="321">
        <v>0</v>
      </c>
      <c r="O107" s="321">
        <v>0</v>
      </c>
      <c r="P107" s="321">
        <v>0</v>
      </c>
      <c r="Q107" s="321">
        <v>0</v>
      </c>
    </row>
    <row r="108" spans="1:18" ht="14.25" customHeight="1">
      <c r="C108" s="321" t="s">
        <v>492</v>
      </c>
      <c r="D108" s="321" t="s">
        <v>477</v>
      </c>
      <c r="E108" s="321">
        <v>0</v>
      </c>
      <c r="F108" s="321">
        <v>0</v>
      </c>
      <c r="G108" s="321">
        <v>0</v>
      </c>
      <c r="H108" s="321">
        <v>0</v>
      </c>
      <c r="I108" s="321">
        <v>0</v>
      </c>
      <c r="J108" s="321">
        <v>0</v>
      </c>
      <c r="K108" s="321">
        <v>0</v>
      </c>
      <c r="L108" s="321">
        <v>0</v>
      </c>
      <c r="M108" s="321">
        <v>0</v>
      </c>
      <c r="N108" s="321">
        <v>0</v>
      </c>
      <c r="O108" s="321">
        <v>0</v>
      </c>
      <c r="P108" s="321">
        <v>0</v>
      </c>
      <c r="Q108" s="321">
        <v>0</v>
      </c>
    </row>
    <row r="109" spans="1:18" ht="14.25" customHeight="1">
      <c r="C109" s="321" t="s">
        <v>478</v>
      </c>
      <c r="D109" s="321" t="s">
        <v>479</v>
      </c>
      <c r="E109" s="321">
        <v>0</v>
      </c>
      <c r="F109" s="321">
        <v>0</v>
      </c>
      <c r="G109" s="321">
        <v>0</v>
      </c>
      <c r="H109" s="321">
        <v>0</v>
      </c>
      <c r="I109" s="321">
        <v>0</v>
      </c>
      <c r="J109" s="321">
        <v>0</v>
      </c>
      <c r="K109" s="321">
        <v>0</v>
      </c>
      <c r="L109" s="321">
        <v>0</v>
      </c>
      <c r="M109" s="321">
        <v>0</v>
      </c>
      <c r="N109" s="321">
        <v>0</v>
      </c>
      <c r="O109" s="321">
        <v>0</v>
      </c>
      <c r="P109" s="321">
        <v>0</v>
      </c>
      <c r="Q109" s="321">
        <v>0</v>
      </c>
      <c r="R109" s="321">
        <v>0</v>
      </c>
    </row>
    <row r="110" spans="1:18" ht="14.25" customHeight="1">
      <c r="C110" s="321" t="s">
        <v>480</v>
      </c>
      <c r="D110" s="321" t="s">
        <v>479</v>
      </c>
      <c r="E110" s="321">
        <v>0</v>
      </c>
      <c r="F110" s="321">
        <v>0</v>
      </c>
      <c r="G110" s="321">
        <v>0</v>
      </c>
      <c r="H110" s="321">
        <v>0</v>
      </c>
      <c r="I110" s="321">
        <v>0</v>
      </c>
      <c r="J110" s="321">
        <v>0</v>
      </c>
      <c r="K110" s="321">
        <v>0</v>
      </c>
      <c r="L110" s="321">
        <v>0</v>
      </c>
      <c r="M110" s="321">
        <v>0</v>
      </c>
      <c r="N110" s="321">
        <v>0</v>
      </c>
      <c r="O110" s="321">
        <v>0</v>
      </c>
      <c r="P110" s="321">
        <v>0</v>
      </c>
      <c r="Q110" s="321">
        <v>0</v>
      </c>
      <c r="R110" s="321">
        <v>0</v>
      </c>
    </row>
    <row r="111" spans="1:18" ht="14.25" customHeight="1">
      <c r="B111" s="321" t="s">
        <v>505</v>
      </c>
      <c r="E111" s="321">
        <v>0</v>
      </c>
      <c r="F111" s="321">
        <v>0</v>
      </c>
      <c r="G111" s="321">
        <v>0</v>
      </c>
      <c r="H111" s="321">
        <v>0</v>
      </c>
      <c r="I111" s="321">
        <v>0</v>
      </c>
      <c r="J111" s="321">
        <v>0</v>
      </c>
      <c r="K111" s="321">
        <v>0</v>
      </c>
      <c r="L111" s="321">
        <v>0</v>
      </c>
      <c r="M111" s="321">
        <v>0</v>
      </c>
      <c r="N111" s="321">
        <v>0</v>
      </c>
      <c r="O111" s="321">
        <v>0</v>
      </c>
      <c r="P111" s="321">
        <v>0</v>
      </c>
      <c r="Q111" s="321">
        <v>0</v>
      </c>
    </row>
    <row r="112" spans="1:18" ht="14.25" customHeight="1">
      <c r="B112" s="321" t="s">
        <v>481</v>
      </c>
      <c r="E112" s="321">
        <v>0</v>
      </c>
      <c r="F112" s="321">
        <v>0</v>
      </c>
      <c r="G112" s="321">
        <v>0</v>
      </c>
      <c r="H112" s="321">
        <v>0</v>
      </c>
      <c r="I112" s="321">
        <v>0</v>
      </c>
      <c r="J112" s="321">
        <v>0</v>
      </c>
      <c r="K112" s="321">
        <v>0</v>
      </c>
      <c r="L112" s="321">
        <v>0</v>
      </c>
      <c r="M112" s="321">
        <v>0</v>
      </c>
      <c r="N112" s="321">
        <v>0</v>
      </c>
      <c r="O112" s="321">
        <v>0</v>
      </c>
      <c r="P112" s="321">
        <v>0</v>
      </c>
      <c r="Q112" s="321">
        <v>0</v>
      </c>
    </row>
    <row r="113" spans="1:18" ht="14.25" customHeight="1">
      <c r="B113" s="321" t="s">
        <v>482</v>
      </c>
      <c r="E113" s="321">
        <v>0</v>
      </c>
      <c r="F113" s="321">
        <v>0</v>
      </c>
      <c r="G113" s="321">
        <v>0</v>
      </c>
      <c r="H113" s="321">
        <v>0</v>
      </c>
      <c r="I113" s="321">
        <v>0</v>
      </c>
      <c r="J113" s="321">
        <v>0</v>
      </c>
      <c r="K113" s="321">
        <v>0</v>
      </c>
      <c r="L113" s="321">
        <v>0</v>
      </c>
      <c r="M113" s="321">
        <v>0</v>
      </c>
      <c r="N113" s="321">
        <v>0</v>
      </c>
      <c r="O113" s="321">
        <v>0</v>
      </c>
      <c r="P113" s="321">
        <v>0</v>
      </c>
      <c r="Q113" s="321">
        <v>0</v>
      </c>
    </row>
    <row r="114" spans="1:18" ht="14.25" customHeight="1"/>
    <row r="115" spans="1:18" ht="14.25" customHeight="1">
      <c r="A115" s="321" t="s">
        <v>760</v>
      </c>
      <c r="C115" s="321" t="s">
        <v>474</v>
      </c>
      <c r="D115" s="321" t="s">
        <v>37</v>
      </c>
      <c r="E115" s="321">
        <v>0</v>
      </c>
      <c r="F115" s="321">
        <v>0</v>
      </c>
      <c r="G115" s="321">
        <v>0</v>
      </c>
      <c r="H115" s="321">
        <v>0</v>
      </c>
      <c r="I115" s="321">
        <v>0</v>
      </c>
      <c r="J115" s="321">
        <v>0</v>
      </c>
      <c r="K115" s="321">
        <v>0</v>
      </c>
      <c r="L115" s="321">
        <v>0</v>
      </c>
      <c r="M115" s="321">
        <v>0</v>
      </c>
      <c r="N115" s="321">
        <v>0</v>
      </c>
      <c r="O115" s="321">
        <v>0</v>
      </c>
      <c r="P115" s="321">
        <v>0</v>
      </c>
      <c r="Q115" s="321">
        <v>0</v>
      </c>
    </row>
    <row r="116" spans="1:18" ht="14.25" customHeight="1">
      <c r="C116" s="321" t="s">
        <v>492</v>
      </c>
      <c r="D116" s="321" t="s">
        <v>477</v>
      </c>
      <c r="E116" s="321">
        <v>0</v>
      </c>
      <c r="F116" s="321">
        <v>0</v>
      </c>
      <c r="G116" s="321">
        <v>0</v>
      </c>
      <c r="H116" s="321">
        <v>0</v>
      </c>
      <c r="I116" s="321">
        <v>0</v>
      </c>
      <c r="J116" s="321">
        <v>0</v>
      </c>
      <c r="K116" s="321">
        <v>0</v>
      </c>
      <c r="L116" s="321">
        <v>0</v>
      </c>
      <c r="M116" s="321">
        <v>0</v>
      </c>
      <c r="N116" s="321">
        <v>0</v>
      </c>
      <c r="O116" s="321">
        <v>0</v>
      </c>
      <c r="P116" s="321">
        <v>0</v>
      </c>
      <c r="Q116" s="321">
        <v>0</v>
      </c>
    </row>
    <row r="117" spans="1:18" ht="14.25" customHeight="1">
      <c r="C117" s="321" t="s">
        <v>478</v>
      </c>
      <c r="D117" s="321" t="s">
        <v>479</v>
      </c>
      <c r="E117" s="321">
        <v>0</v>
      </c>
      <c r="F117" s="321">
        <v>0</v>
      </c>
      <c r="G117" s="321">
        <v>0</v>
      </c>
      <c r="H117" s="321">
        <v>0</v>
      </c>
      <c r="I117" s="321">
        <v>0</v>
      </c>
      <c r="J117" s="321">
        <v>0</v>
      </c>
      <c r="K117" s="321">
        <v>0</v>
      </c>
      <c r="L117" s="321">
        <v>0</v>
      </c>
      <c r="M117" s="321">
        <v>0</v>
      </c>
      <c r="N117" s="321">
        <v>0</v>
      </c>
      <c r="O117" s="321">
        <v>0</v>
      </c>
      <c r="P117" s="321">
        <v>0</v>
      </c>
      <c r="Q117" s="321">
        <v>0</v>
      </c>
      <c r="R117" s="321">
        <v>0</v>
      </c>
    </row>
    <row r="118" spans="1:18" ht="14.25" customHeight="1">
      <c r="C118" s="321" t="s">
        <v>480</v>
      </c>
      <c r="D118" s="321" t="s">
        <v>479</v>
      </c>
      <c r="E118" s="321">
        <v>0</v>
      </c>
      <c r="F118" s="321">
        <v>0</v>
      </c>
      <c r="G118" s="321">
        <v>0</v>
      </c>
      <c r="H118" s="321">
        <v>0</v>
      </c>
      <c r="I118" s="321">
        <v>0</v>
      </c>
      <c r="J118" s="321">
        <v>0</v>
      </c>
      <c r="K118" s="321">
        <v>0</v>
      </c>
      <c r="L118" s="321">
        <v>0</v>
      </c>
      <c r="M118" s="321">
        <v>0</v>
      </c>
      <c r="N118" s="321">
        <v>0</v>
      </c>
      <c r="O118" s="321">
        <v>0</v>
      </c>
      <c r="P118" s="321">
        <v>0</v>
      </c>
      <c r="Q118" s="321">
        <v>0</v>
      </c>
      <c r="R118" s="321">
        <v>0</v>
      </c>
    </row>
    <row r="119" spans="1:18" ht="14.25" customHeight="1">
      <c r="B119" s="321" t="s">
        <v>505</v>
      </c>
      <c r="E119" s="321">
        <v>0</v>
      </c>
      <c r="F119" s="321">
        <v>0</v>
      </c>
      <c r="G119" s="321">
        <v>0</v>
      </c>
      <c r="H119" s="321">
        <v>0</v>
      </c>
      <c r="I119" s="321">
        <v>0</v>
      </c>
      <c r="J119" s="321">
        <v>0</v>
      </c>
      <c r="K119" s="321">
        <v>0</v>
      </c>
      <c r="L119" s="321">
        <v>0</v>
      </c>
      <c r="M119" s="321">
        <v>0</v>
      </c>
      <c r="N119" s="321">
        <v>0</v>
      </c>
      <c r="O119" s="321">
        <v>0</v>
      </c>
      <c r="P119" s="321">
        <v>0</v>
      </c>
      <c r="Q119" s="321">
        <v>0</v>
      </c>
    </row>
    <row r="120" spans="1:18" ht="14.25" customHeight="1">
      <c r="B120" s="321" t="s">
        <v>481</v>
      </c>
      <c r="E120" s="321">
        <v>0</v>
      </c>
      <c r="F120" s="321">
        <v>0</v>
      </c>
      <c r="G120" s="321">
        <v>0</v>
      </c>
      <c r="H120" s="321">
        <v>0</v>
      </c>
      <c r="I120" s="321">
        <v>0</v>
      </c>
      <c r="J120" s="321">
        <v>0</v>
      </c>
      <c r="K120" s="321">
        <v>0</v>
      </c>
      <c r="L120" s="321">
        <v>0</v>
      </c>
      <c r="M120" s="321">
        <v>0</v>
      </c>
      <c r="N120" s="321">
        <v>0</v>
      </c>
      <c r="O120" s="321">
        <v>0</v>
      </c>
      <c r="P120" s="321">
        <v>0</v>
      </c>
      <c r="Q120" s="321">
        <v>0</v>
      </c>
    </row>
    <row r="121" spans="1:18" ht="14.25" customHeight="1">
      <c r="B121" s="321" t="s">
        <v>482</v>
      </c>
      <c r="E121" s="321">
        <v>0</v>
      </c>
      <c r="F121" s="321">
        <v>0</v>
      </c>
      <c r="G121" s="321">
        <v>0</v>
      </c>
      <c r="H121" s="321">
        <v>0</v>
      </c>
      <c r="I121" s="321">
        <v>0</v>
      </c>
      <c r="J121" s="321">
        <v>0</v>
      </c>
      <c r="K121" s="321">
        <v>0</v>
      </c>
      <c r="L121" s="321">
        <v>0</v>
      </c>
      <c r="M121" s="321">
        <v>0</v>
      </c>
      <c r="N121" s="321">
        <v>0</v>
      </c>
      <c r="O121" s="321">
        <v>0</v>
      </c>
      <c r="P121" s="321">
        <v>0</v>
      </c>
      <c r="Q121" s="321">
        <v>0</v>
      </c>
    </row>
    <row r="122" spans="1:18" ht="14.25" customHeight="1"/>
    <row r="123" spans="1:18" ht="14.25" customHeight="1"/>
    <row r="124" spans="1:18" ht="14.25" customHeight="1"/>
    <row r="125" spans="1:18" ht="14.25" customHeight="1">
      <c r="A125" s="321" t="s">
        <v>486</v>
      </c>
      <c r="D125" s="321" t="s">
        <v>479</v>
      </c>
      <c r="E125" s="321">
        <v>0</v>
      </c>
      <c r="F125" s="321">
        <v>0</v>
      </c>
      <c r="G125" s="321">
        <v>0</v>
      </c>
      <c r="H125" s="321">
        <v>0</v>
      </c>
      <c r="I125" s="321">
        <v>0</v>
      </c>
      <c r="J125" s="321">
        <v>0</v>
      </c>
      <c r="K125" s="321">
        <v>0</v>
      </c>
      <c r="L125" s="321">
        <v>0</v>
      </c>
      <c r="M125" s="321">
        <v>0</v>
      </c>
      <c r="N125" s="321">
        <v>0</v>
      </c>
      <c r="O125" s="321">
        <v>0</v>
      </c>
      <c r="P125" s="321">
        <v>0</v>
      </c>
      <c r="Q125" s="321">
        <v>0</v>
      </c>
      <c r="R125" s="321">
        <v>0</v>
      </c>
    </row>
    <row r="126" spans="1:18" ht="14.25" customHeight="1">
      <c r="A126" s="321" t="s">
        <v>487</v>
      </c>
      <c r="D126" s="321" t="s">
        <v>479</v>
      </c>
      <c r="E126" s="321">
        <v>0</v>
      </c>
      <c r="F126" s="321">
        <v>0</v>
      </c>
      <c r="G126" s="321">
        <v>0</v>
      </c>
      <c r="H126" s="321">
        <v>0</v>
      </c>
      <c r="I126" s="321">
        <v>0</v>
      </c>
      <c r="J126" s="321">
        <v>0</v>
      </c>
      <c r="K126" s="321">
        <v>0</v>
      </c>
      <c r="L126" s="321">
        <v>0</v>
      </c>
      <c r="M126" s="321">
        <v>0</v>
      </c>
      <c r="N126" s="321">
        <v>0</v>
      </c>
      <c r="O126" s="321">
        <v>0</v>
      </c>
      <c r="P126" s="321">
        <v>0</v>
      </c>
      <c r="Q126" s="321">
        <v>0</v>
      </c>
      <c r="R126" s="321">
        <v>0</v>
      </c>
    </row>
    <row r="127" spans="1:18" ht="14.25" customHeight="1">
      <c r="A127" s="321" t="s">
        <v>632</v>
      </c>
      <c r="C127" s="321" t="s">
        <v>480</v>
      </c>
      <c r="D127" s="321" t="s">
        <v>479</v>
      </c>
      <c r="E127" s="321">
        <v>0</v>
      </c>
      <c r="F127" s="321">
        <v>0</v>
      </c>
      <c r="G127" s="321">
        <v>0</v>
      </c>
      <c r="H127" s="321">
        <v>0</v>
      </c>
      <c r="I127" s="321">
        <v>0</v>
      </c>
      <c r="J127" s="321">
        <v>0</v>
      </c>
      <c r="K127" s="321">
        <v>0</v>
      </c>
      <c r="L127" s="321">
        <v>0</v>
      </c>
      <c r="M127" s="321">
        <v>0</v>
      </c>
      <c r="N127" s="321">
        <v>0</v>
      </c>
      <c r="O127" s="321">
        <v>0</v>
      </c>
      <c r="P127" s="321">
        <v>0</v>
      </c>
      <c r="Q127" s="321">
        <v>0</v>
      </c>
      <c r="R127" s="321">
        <v>0</v>
      </c>
    </row>
    <row r="128" spans="1:18" ht="14.25" customHeight="1"/>
    <row r="129" spans="1:18" ht="14.25" customHeight="1">
      <c r="A129" s="321" t="s">
        <v>696</v>
      </c>
    </row>
    <row r="130" spans="1:18" ht="14.25" customHeight="1">
      <c r="A130" s="321" t="s">
        <v>761</v>
      </c>
      <c r="C130" s="321" t="s">
        <v>474</v>
      </c>
      <c r="D130" s="321" t="s">
        <v>37</v>
      </c>
      <c r="E130" s="321">
        <v>0</v>
      </c>
      <c r="F130" s="321">
        <v>0</v>
      </c>
      <c r="G130" s="321">
        <v>0</v>
      </c>
      <c r="H130" s="321">
        <v>0</v>
      </c>
      <c r="I130" s="321">
        <v>0</v>
      </c>
      <c r="J130" s="321">
        <v>0</v>
      </c>
      <c r="K130" s="321">
        <v>0</v>
      </c>
      <c r="L130" s="321">
        <v>0</v>
      </c>
      <c r="M130" s="321">
        <v>0</v>
      </c>
      <c r="N130" s="321">
        <v>0</v>
      </c>
      <c r="O130" s="321">
        <v>0</v>
      </c>
      <c r="P130" s="321">
        <v>0</v>
      </c>
      <c r="Q130" s="321">
        <v>0</v>
      </c>
    </row>
    <row r="131" spans="1:18" ht="14.25" customHeight="1">
      <c r="C131" s="321" t="s">
        <v>492</v>
      </c>
      <c r="D131" s="321" t="s">
        <v>477</v>
      </c>
      <c r="E131" s="321">
        <v>0</v>
      </c>
      <c r="F131" s="321">
        <v>0</v>
      </c>
      <c r="G131" s="321">
        <v>0</v>
      </c>
      <c r="H131" s="321">
        <v>0</v>
      </c>
      <c r="I131" s="321">
        <v>0</v>
      </c>
      <c r="J131" s="321">
        <v>0</v>
      </c>
      <c r="K131" s="321">
        <v>0</v>
      </c>
      <c r="L131" s="321">
        <v>0</v>
      </c>
      <c r="M131" s="321">
        <v>0</v>
      </c>
      <c r="N131" s="321">
        <v>0</v>
      </c>
      <c r="O131" s="321">
        <v>0</v>
      </c>
      <c r="P131" s="321">
        <v>0</v>
      </c>
      <c r="Q131" s="321">
        <v>0</v>
      </c>
    </row>
    <row r="132" spans="1:18" ht="14.25" customHeight="1">
      <c r="C132" s="321" t="s">
        <v>478</v>
      </c>
      <c r="D132" s="321" t="s">
        <v>479</v>
      </c>
      <c r="E132" s="321">
        <v>0</v>
      </c>
      <c r="F132" s="321">
        <v>0</v>
      </c>
      <c r="G132" s="321">
        <v>0</v>
      </c>
      <c r="H132" s="321">
        <v>0</v>
      </c>
      <c r="I132" s="321">
        <v>0</v>
      </c>
      <c r="J132" s="321">
        <v>0</v>
      </c>
      <c r="K132" s="321">
        <v>0</v>
      </c>
      <c r="L132" s="321">
        <v>0</v>
      </c>
      <c r="M132" s="321">
        <v>0</v>
      </c>
      <c r="N132" s="321">
        <v>0</v>
      </c>
      <c r="O132" s="321">
        <v>0</v>
      </c>
      <c r="P132" s="321">
        <v>0</v>
      </c>
      <c r="Q132" s="321">
        <v>0</v>
      </c>
      <c r="R132" s="321">
        <v>0</v>
      </c>
    </row>
    <row r="133" spans="1:18" ht="14.25" customHeight="1">
      <c r="C133" s="321" t="s">
        <v>480</v>
      </c>
      <c r="D133" s="321" t="s">
        <v>479</v>
      </c>
      <c r="E133" s="321">
        <v>0</v>
      </c>
      <c r="F133" s="321">
        <v>0</v>
      </c>
      <c r="G133" s="321">
        <v>0</v>
      </c>
      <c r="H133" s="321">
        <v>0</v>
      </c>
      <c r="I133" s="321">
        <v>0</v>
      </c>
      <c r="J133" s="321">
        <v>0</v>
      </c>
      <c r="K133" s="321">
        <v>0</v>
      </c>
      <c r="L133" s="321">
        <v>0</v>
      </c>
      <c r="M133" s="321">
        <v>0</v>
      </c>
      <c r="N133" s="321">
        <v>0</v>
      </c>
      <c r="O133" s="321">
        <v>0</v>
      </c>
      <c r="P133" s="321">
        <v>0</v>
      </c>
      <c r="Q133" s="321">
        <v>0</v>
      </c>
      <c r="R133" s="321">
        <v>0</v>
      </c>
    </row>
    <row r="134" spans="1:18" ht="14.25" customHeight="1">
      <c r="B134" s="321" t="s">
        <v>505</v>
      </c>
      <c r="E134" s="321">
        <v>0</v>
      </c>
      <c r="F134" s="321">
        <v>0</v>
      </c>
      <c r="G134" s="321">
        <v>0</v>
      </c>
      <c r="H134" s="321">
        <v>0</v>
      </c>
      <c r="I134" s="321">
        <v>0</v>
      </c>
      <c r="J134" s="321">
        <v>0</v>
      </c>
      <c r="K134" s="321">
        <v>0</v>
      </c>
      <c r="L134" s="321">
        <v>0</v>
      </c>
      <c r="M134" s="321">
        <v>0</v>
      </c>
      <c r="N134" s="321">
        <v>0</v>
      </c>
      <c r="O134" s="321">
        <v>0</v>
      </c>
      <c r="P134" s="321">
        <v>0</v>
      </c>
      <c r="Q134" s="321">
        <v>0</v>
      </c>
    </row>
    <row r="135" spans="1:18" ht="14.25" customHeight="1">
      <c r="B135" s="321" t="s">
        <v>481</v>
      </c>
      <c r="E135" s="321">
        <v>0</v>
      </c>
      <c r="F135" s="321">
        <v>0</v>
      </c>
      <c r="G135" s="321">
        <v>0</v>
      </c>
      <c r="H135" s="321">
        <v>0</v>
      </c>
      <c r="I135" s="321">
        <v>0</v>
      </c>
      <c r="J135" s="321">
        <v>0</v>
      </c>
      <c r="K135" s="321">
        <v>0</v>
      </c>
      <c r="L135" s="321">
        <v>0</v>
      </c>
      <c r="M135" s="321">
        <v>0</v>
      </c>
      <c r="N135" s="321">
        <v>0</v>
      </c>
      <c r="O135" s="321">
        <v>0</v>
      </c>
      <c r="P135" s="321">
        <v>0</v>
      </c>
      <c r="Q135" s="321">
        <v>0</v>
      </c>
    </row>
    <row r="136" spans="1:18" ht="14.25" customHeight="1">
      <c r="B136" s="321" t="s">
        <v>482</v>
      </c>
      <c r="E136" s="321">
        <v>0</v>
      </c>
      <c r="F136" s="321">
        <v>0</v>
      </c>
      <c r="G136" s="321">
        <v>0</v>
      </c>
      <c r="H136" s="321">
        <v>0</v>
      </c>
      <c r="I136" s="321">
        <v>0</v>
      </c>
      <c r="J136" s="321">
        <v>0</v>
      </c>
      <c r="K136" s="321">
        <v>0</v>
      </c>
      <c r="L136" s="321">
        <v>0</v>
      </c>
      <c r="M136" s="321">
        <v>0</v>
      </c>
      <c r="N136" s="321">
        <v>0</v>
      </c>
      <c r="O136" s="321">
        <v>0</v>
      </c>
      <c r="P136" s="321">
        <v>0</v>
      </c>
      <c r="Q136" s="321">
        <v>0</v>
      </c>
    </row>
    <row r="137" spans="1:18" ht="14.25" customHeight="1"/>
    <row r="138" spans="1:18" ht="14.25" customHeight="1">
      <c r="A138" s="321" t="s">
        <v>762</v>
      </c>
      <c r="C138" s="321" t="s">
        <v>474</v>
      </c>
      <c r="D138" s="321" t="s">
        <v>37</v>
      </c>
      <c r="E138" s="321">
        <v>0</v>
      </c>
      <c r="F138" s="321">
        <v>0</v>
      </c>
      <c r="G138" s="321">
        <v>0</v>
      </c>
      <c r="H138" s="321">
        <v>0</v>
      </c>
      <c r="I138" s="321">
        <v>0</v>
      </c>
      <c r="J138" s="321">
        <v>0</v>
      </c>
      <c r="K138" s="321">
        <v>0</v>
      </c>
      <c r="L138" s="321">
        <v>0</v>
      </c>
      <c r="M138" s="321">
        <v>0</v>
      </c>
      <c r="N138" s="321">
        <v>0</v>
      </c>
      <c r="O138" s="321">
        <v>0</v>
      </c>
      <c r="P138" s="321">
        <v>0</v>
      </c>
      <c r="Q138" s="321">
        <v>0</v>
      </c>
    </row>
    <row r="139" spans="1:18" ht="14.25" customHeight="1">
      <c r="C139" s="321" t="s">
        <v>492</v>
      </c>
      <c r="D139" s="321" t="s">
        <v>477</v>
      </c>
      <c r="E139" s="321">
        <v>0</v>
      </c>
      <c r="F139" s="321">
        <v>0</v>
      </c>
      <c r="G139" s="321">
        <v>0</v>
      </c>
      <c r="H139" s="321">
        <v>0</v>
      </c>
      <c r="I139" s="321">
        <v>0</v>
      </c>
      <c r="J139" s="321">
        <v>0</v>
      </c>
      <c r="K139" s="321">
        <v>0</v>
      </c>
      <c r="L139" s="321">
        <v>0</v>
      </c>
      <c r="M139" s="321">
        <v>0</v>
      </c>
      <c r="N139" s="321">
        <v>0</v>
      </c>
      <c r="O139" s="321">
        <v>0</v>
      </c>
      <c r="P139" s="321">
        <v>0</v>
      </c>
      <c r="Q139" s="321">
        <v>0</v>
      </c>
    </row>
    <row r="140" spans="1:18" ht="14.25" customHeight="1">
      <c r="C140" s="321" t="s">
        <v>478</v>
      </c>
      <c r="D140" s="321" t="s">
        <v>479</v>
      </c>
      <c r="E140" s="321">
        <v>0</v>
      </c>
      <c r="F140" s="321">
        <v>0</v>
      </c>
      <c r="G140" s="321">
        <v>0</v>
      </c>
      <c r="H140" s="321">
        <v>0</v>
      </c>
      <c r="I140" s="321">
        <v>0</v>
      </c>
      <c r="J140" s="321">
        <v>0</v>
      </c>
      <c r="K140" s="321">
        <v>0</v>
      </c>
      <c r="L140" s="321">
        <v>0</v>
      </c>
      <c r="M140" s="321">
        <v>0</v>
      </c>
      <c r="N140" s="321">
        <v>0</v>
      </c>
      <c r="O140" s="321">
        <v>0</v>
      </c>
      <c r="P140" s="321">
        <v>0</v>
      </c>
      <c r="Q140" s="321">
        <v>0</v>
      </c>
      <c r="R140" s="321">
        <v>0</v>
      </c>
    </row>
    <row r="141" spans="1:18" ht="14.25" customHeight="1">
      <c r="C141" s="321" t="s">
        <v>480</v>
      </c>
      <c r="D141" s="321" t="s">
        <v>479</v>
      </c>
      <c r="E141" s="321">
        <v>0</v>
      </c>
      <c r="F141" s="321">
        <v>0</v>
      </c>
      <c r="G141" s="321">
        <v>0</v>
      </c>
      <c r="H141" s="321">
        <v>0</v>
      </c>
      <c r="I141" s="321">
        <v>0</v>
      </c>
      <c r="J141" s="321">
        <v>0</v>
      </c>
      <c r="K141" s="321">
        <v>0</v>
      </c>
      <c r="L141" s="321">
        <v>0</v>
      </c>
      <c r="M141" s="321">
        <v>0</v>
      </c>
      <c r="N141" s="321">
        <v>0</v>
      </c>
      <c r="O141" s="321">
        <v>0</v>
      </c>
      <c r="P141" s="321">
        <v>0</v>
      </c>
      <c r="Q141" s="321">
        <v>0</v>
      </c>
      <c r="R141" s="321">
        <v>0</v>
      </c>
    </row>
    <row r="142" spans="1:18" ht="14.25" customHeight="1">
      <c r="B142" s="321" t="s">
        <v>505</v>
      </c>
      <c r="E142" s="321">
        <v>0</v>
      </c>
      <c r="F142" s="321">
        <v>0</v>
      </c>
      <c r="G142" s="321">
        <v>0</v>
      </c>
      <c r="H142" s="321">
        <v>0</v>
      </c>
      <c r="I142" s="321">
        <v>0</v>
      </c>
      <c r="J142" s="321">
        <v>0</v>
      </c>
      <c r="K142" s="321">
        <v>0</v>
      </c>
      <c r="L142" s="321">
        <v>0</v>
      </c>
      <c r="M142" s="321">
        <v>0</v>
      </c>
      <c r="N142" s="321">
        <v>0</v>
      </c>
      <c r="O142" s="321">
        <v>0</v>
      </c>
      <c r="P142" s="321">
        <v>0</v>
      </c>
      <c r="Q142" s="321">
        <v>0</v>
      </c>
    </row>
    <row r="143" spans="1:18" ht="14.25" customHeight="1">
      <c r="B143" s="321" t="s">
        <v>481</v>
      </c>
      <c r="E143" s="321">
        <v>0</v>
      </c>
      <c r="F143" s="321">
        <v>0</v>
      </c>
      <c r="G143" s="321">
        <v>0</v>
      </c>
      <c r="H143" s="321">
        <v>0</v>
      </c>
      <c r="I143" s="321">
        <v>0</v>
      </c>
      <c r="J143" s="321">
        <v>0</v>
      </c>
      <c r="K143" s="321">
        <v>0</v>
      </c>
      <c r="L143" s="321">
        <v>0</v>
      </c>
      <c r="M143" s="321">
        <v>0</v>
      </c>
      <c r="N143" s="321">
        <v>0</v>
      </c>
      <c r="O143" s="321">
        <v>0</v>
      </c>
      <c r="P143" s="321">
        <v>0</v>
      </c>
      <c r="Q143" s="321">
        <v>0</v>
      </c>
    </row>
    <row r="144" spans="1:18" ht="14.25" customHeight="1">
      <c r="B144" s="321" t="s">
        <v>482</v>
      </c>
      <c r="E144" s="321">
        <v>0</v>
      </c>
      <c r="F144" s="321">
        <v>0</v>
      </c>
      <c r="G144" s="321">
        <v>0</v>
      </c>
      <c r="H144" s="321">
        <v>0</v>
      </c>
      <c r="I144" s="321">
        <v>0</v>
      </c>
      <c r="J144" s="321">
        <v>0</v>
      </c>
      <c r="K144" s="321">
        <v>0</v>
      </c>
      <c r="L144" s="321">
        <v>0</v>
      </c>
      <c r="M144" s="321">
        <v>0</v>
      </c>
      <c r="N144" s="321">
        <v>0</v>
      </c>
      <c r="O144" s="321">
        <v>0</v>
      </c>
      <c r="P144" s="321">
        <v>0</v>
      </c>
      <c r="Q144" s="321">
        <v>0</v>
      </c>
    </row>
    <row r="145" spans="1:18" ht="14.25" customHeight="1"/>
    <row r="146" spans="1:18" ht="14.25" customHeight="1">
      <c r="A146" s="321" t="s">
        <v>763</v>
      </c>
      <c r="C146" s="321" t="s">
        <v>474</v>
      </c>
      <c r="D146" s="321" t="s">
        <v>37</v>
      </c>
      <c r="E146" s="321">
        <v>0</v>
      </c>
      <c r="F146" s="321">
        <v>0</v>
      </c>
      <c r="G146" s="321">
        <v>0</v>
      </c>
      <c r="H146" s="321">
        <v>0</v>
      </c>
      <c r="I146" s="321">
        <v>0</v>
      </c>
      <c r="J146" s="321">
        <v>0</v>
      </c>
      <c r="K146" s="321">
        <v>0</v>
      </c>
      <c r="L146" s="321">
        <v>0</v>
      </c>
      <c r="M146" s="321">
        <v>0</v>
      </c>
      <c r="N146" s="321">
        <v>0</v>
      </c>
      <c r="O146" s="321">
        <v>0</v>
      </c>
      <c r="P146" s="321">
        <v>0</v>
      </c>
      <c r="Q146" s="321">
        <v>0</v>
      </c>
    </row>
    <row r="147" spans="1:18" ht="14.25" customHeight="1">
      <c r="C147" s="321" t="s">
        <v>492</v>
      </c>
      <c r="D147" s="321" t="s">
        <v>477</v>
      </c>
      <c r="E147" s="321">
        <v>0</v>
      </c>
      <c r="F147" s="321">
        <v>0</v>
      </c>
      <c r="G147" s="321">
        <v>0</v>
      </c>
      <c r="H147" s="321">
        <v>0</v>
      </c>
      <c r="I147" s="321">
        <v>0</v>
      </c>
      <c r="J147" s="321">
        <v>0</v>
      </c>
      <c r="K147" s="321">
        <v>0</v>
      </c>
      <c r="L147" s="321">
        <v>0</v>
      </c>
      <c r="M147" s="321">
        <v>0</v>
      </c>
      <c r="N147" s="321">
        <v>0</v>
      </c>
      <c r="O147" s="321">
        <v>0</v>
      </c>
      <c r="P147" s="321">
        <v>0</v>
      </c>
      <c r="Q147" s="321">
        <v>0</v>
      </c>
    </row>
    <row r="148" spans="1:18" ht="14.25" customHeight="1">
      <c r="C148" s="321" t="s">
        <v>478</v>
      </c>
      <c r="D148" s="321" t="s">
        <v>479</v>
      </c>
      <c r="E148" s="321">
        <v>0</v>
      </c>
      <c r="F148" s="321">
        <v>0</v>
      </c>
      <c r="G148" s="321">
        <v>0</v>
      </c>
      <c r="H148" s="321">
        <v>0</v>
      </c>
      <c r="I148" s="321">
        <v>0</v>
      </c>
      <c r="J148" s="321">
        <v>0</v>
      </c>
      <c r="K148" s="321">
        <v>0</v>
      </c>
      <c r="L148" s="321">
        <v>0</v>
      </c>
      <c r="M148" s="321">
        <v>0</v>
      </c>
      <c r="N148" s="321">
        <v>0</v>
      </c>
      <c r="O148" s="321">
        <v>0</v>
      </c>
      <c r="P148" s="321">
        <v>0</v>
      </c>
      <c r="Q148" s="321">
        <v>0</v>
      </c>
      <c r="R148" s="321">
        <v>0</v>
      </c>
    </row>
    <row r="149" spans="1:18" ht="14.25" customHeight="1">
      <c r="C149" s="321" t="s">
        <v>480</v>
      </c>
      <c r="D149" s="321" t="s">
        <v>479</v>
      </c>
      <c r="E149" s="321">
        <v>0</v>
      </c>
      <c r="F149" s="321">
        <v>0</v>
      </c>
      <c r="G149" s="321">
        <v>0</v>
      </c>
      <c r="H149" s="321">
        <v>0</v>
      </c>
      <c r="I149" s="321">
        <v>0</v>
      </c>
      <c r="J149" s="321">
        <v>0</v>
      </c>
      <c r="K149" s="321">
        <v>0</v>
      </c>
      <c r="L149" s="321">
        <v>0</v>
      </c>
      <c r="M149" s="321">
        <v>0</v>
      </c>
      <c r="N149" s="321">
        <v>0</v>
      </c>
      <c r="O149" s="321">
        <v>0</v>
      </c>
      <c r="P149" s="321">
        <v>0</v>
      </c>
      <c r="Q149" s="321">
        <v>0</v>
      </c>
      <c r="R149" s="321">
        <v>0</v>
      </c>
    </row>
    <row r="150" spans="1:18" ht="14.25" customHeight="1">
      <c r="B150" s="321" t="s">
        <v>505</v>
      </c>
      <c r="E150" s="321">
        <v>0</v>
      </c>
      <c r="F150" s="321">
        <v>0</v>
      </c>
      <c r="G150" s="321">
        <v>0</v>
      </c>
      <c r="H150" s="321">
        <v>0</v>
      </c>
      <c r="I150" s="321">
        <v>0</v>
      </c>
      <c r="J150" s="321">
        <v>0</v>
      </c>
      <c r="K150" s="321">
        <v>0</v>
      </c>
      <c r="L150" s="321">
        <v>0</v>
      </c>
      <c r="M150" s="321">
        <v>0</v>
      </c>
      <c r="N150" s="321">
        <v>0</v>
      </c>
      <c r="O150" s="321">
        <v>0</v>
      </c>
      <c r="P150" s="321">
        <v>0</v>
      </c>
      <c r="Q150" s="321">
        <v>0</v>
      </c>
    </row>
    <row r="151" spans="1:18" ht="14.25" customHeight="1">
      <c r="B151" s="321" t="s">
        <v>481</v>
      </c>
      <c r="E151" s="321">
        <v>0</v>
      </c>
      <c r="F151" s="321">
        <v>0</v>
      </c>
      <c r="G151" s="321">
        <v>0</v>
      </c>
      <c r="H151" s="321">
        <v>0</v>
      </c>
      <c r="I151" s="321">
        <v>0</v>
      </c>
      <c r="J151" s="321">
        <v>0</v>
      </c>
      <c r="K151" s="321">
        <v>0</v>
      </c>
      <c r="L151" s="321">
        <v>0</v>
      </c>
      <c r="M151" s="321">
        <v>0</v>
      </c>
      <c r="N151" s="321">
        <v>0</v>
      </c>
      <c r="O151" s="321">
        <v>0</v>
      </c>
      <c r="P151" s="321">
        <v>0</v>
      </c>
      <c r="Q151" s="321">
        <v>0</v>
      </c>
    </row>
    <row r="152" spans="1:18" ht="14.25" customHeight="1">
      <c r="B152" s="321" t="s">
        <v>482</v>
      </c>
      <c r="E152" s="321">
        <v>0</v>
      </c>
      <c r="F152" s="321">
        <v>0</v>
      </c>
      <c r="G152" s="321">
        <v>0</v>
      </c>
      <c r="H152" s="321">
        <v>0</v>
      </c>
      <c r="I152" s="321">
        <v>0</v>
      </c>
      <c r="J152" s="321">
        <v>0</v>
      </c>
      <c r="K152" s="321">
        <v>0</v>
      </c>
      <c r="L152" s="321">
        <v>0</v>
      </c>
      <c r="M152" s="321">
        <v>0</v>
      </c>
      <c r="N152" s="321">
        <v>0</v>
      </c>
      <c r="O152" s="321">
        <v>0</v>
      </c>
      <c r="P152" s="321">
        <v>0</v>
      </c>
      <c r="Q152" s="321">
        <v>0</v>
      </c>
    </row>
    <row r="153" spans="1:18" ht="14.25" customHeight="1"/>
    <row r="154" spans="1:18" ht="14.25" customHeight="1"/>
    <row r="155" spans="1:18" ht="14.25" customHeight="1"/>
    <row r="156" spans="1:18" ht="14.25" customHeight="1">
      <c r="A156" s="321" t="s">
        <v>486</v>
      </c>
      <c r="D156" s="321" t="s">
        <v>479</v>
      </c>
      <c r="E156" s="321">
        <v>0</v>
      </c>
      <c r="F156" s="321">
        <v>0</v>
      </c>
      <c r="G156" s="321">
        <v>0</v>
      </c>
      <c r="H156" s="321">
        <v>0</v>
      </c>
      <c r="I156" s="321">
        <v>0</v>
      </c>
      <c r="J156" s="321">
        <v>0</v>
      </c>
      <c r="K156" s="321">
        <v>0</v>
      </c>
      <c r="L156" s="321">
        <v>0</v>
      </c>
      <c r="M156" s="321">
        <v>0</v>
      </c>
      <c r="N156" s="321">
        <v>0</v>
      </c>
      <c r="O156" s="321">
        <v>0</v>
      </c>
      <c r="P156" s="321">
        <v>0</v>
      </c>
      <c r="Q156" s="321">
        <v>0</v>
      </c>
      <c r="R156" s="321">
        <v>0</v>
      </c>
    </row>
    <row r="157" spans="1:18" ht="14.25" customHeight="1">
      <c r="A157" s="321" t="s">
        <v>487</v>
      </c>
      <c r="D157" s="321" t="s">
        <v>479</v>
      </c>
      <c r="E157" s="321">
        <v>0</v>
      </c>
      <c r="F157" s="321">
        <v>0</v>
      </c>
      <c r="G157" s="321">
        <v>0</v>
      </c>
      <c r="H157" s="321">
        <v>0</v>
      </c>
      <c r="I157" s="321">
        <v>0</v>
      </c>
      <c r="J157" s="321">
        <v>0</v>
      </c>
      <c r="K157" s="321">
        <v>0</v>
      </c>
      <c r="L157" s="321">
        <v>0</v>
      </c>
      <c r="M157" s="321">
        <v>0</v>
      </c>
      <c r="N157" s="321">
        <v>0</v>
      </c>
      <c r="O157" s="321">
        <v>0</v>
      </c>
      <c r="P157" s="321">
        <v>0</v>
      </c>
      <c r="Q157" s="321">
        <v>0</v>
      </c>
      <c r="R157" s="321">
        <v>0</v>
      </c>
    </row>
    <row r="158" spans="1:18" ht="14.25" customHeight="1">
      <c r="A158" s="321" t="s">
        <v>631</v>
      </c>
      <c r="C158" s="321" t="s">
        <v>480</v>
      </c>
      <c r="D158" s="321" t="s">
        <v>479</v>
      </c>
      <c r="E158" s="321">
        <v>0</v>
      </c>
      <c r="F158" s="321">
        <v>0</v>
      </c>
      <c r="G158" s="321">
        <v>0</v>
      </c>
      <c r="H158" s="321">
        <v>0</v>
      </c>
      <c r="I158" s="321">
        <v>0</v>
      </c>
      <c r="J158" s="321">
        <v>0</v>
      </c>
      <c r="K158" s="321">
        <v>0</v>
      </c>
      <c r="L158" s="321">
        <v>0</v>
      </c>
      <c r="M158" s="321">
        <v>0</v>
      </c>
      <c r="N158" s="321">
        <v>0</v>
      </c>
      <c r="O158" s="321">
        <v>0</v>
      </c>
      <c r="P158" s="321">
        <v>0</v>
      </c>
      <c r="Q158" s="321">
        <v>0</v>
      </c>
      <c r="R158" s="321">
        <v>0</v>
      </c>
    </row>
    <row r="159" spans="1:18" ht="14.25" customHeight="1"/>
    <row r="160" spans="1:18" ht="14.25" customHeight="1">
      <c r="A160" s="321" t="s">
        <v>764</v>
      </c>
    </row>
    <row r="161" spans="1:18" ht="14.25" customHeight="1">
      <c r="A161" s="321" t="s">
        <v>765</v>
      </c>
      <c r="C161" s="321" t="s">
        <v>474</v>
      </c>
      <c r="D161" s="321" t="s">
        <v>37</v>
      </c>
      <c r="E161" s="321">
        <v>0</v>
      </c>
      <c r="F161" s="321">
        <v>0</v>
      </c>
      <c r="G161" s="321">
        <v>0</v>
      </c>
      <c r="H161" s="321">
        <v>0</v>
      </c>
      <c r="I161" s="321">
        <v>0</v>
      </c>
      <c r="J161" s="321">
        <v>0</v>
      </c>
      <c r="K161" s="321">
        <v>0</v>
      </c>
      <c r="L161" s="321">
        <v>0</v>
      </c>
      <c r="M161" s="321">
        <v>0</v>
      </c>
      <c r="N161" s="321">
        <v>0</v>
      </c>
      <c r="O161" s="321">
        <v>0</v>
      </c>
      <c r="P161" s="321">
        <v>0</v>
      </c>
      <c r="Q161" s="321">
        <v>0</v>
      </c>
    </row>
    <row r="162" spans="1:18" ht="14.25" customHeight="1">
      <c r="C162" s="321" t="s">
        <v>492</v>
      </c>
      <c r="D162" s="321" t="s">
        <v>477</v>
      </c>
      <c r="E162" s="321">
        <v>0</v>
      </c>
      <c r="F162" s="321">
        <v>0</v>
      </c>
      <c r="G162" s="321">
        <v>0</v>
      </c>
      <c r="H162" s="321">
        <v>0</v>
      </c>
      <c r="I162" s="321">
        <v>0</v>
      </c>
      <c r="J162" s="321">
        <v>0</v>
      </c>
      <c r="K162" s="321">
        <v>0</v>
      </c>
      <c r="L162" s="321">
        <v>0</v>
      </c>
      <c r="M162" s="321">
        <v>0</v>
      </c>
      <c r="N162" s="321">
        <v>0</v>
      </c>
      <c r="O162" s="321">
        <v>0</v>
      </c>
      <c r="P162" s="321">
        <v>0</v>
      </c>
      <c r="Q162" s="321">
        <v>0</v>
      </c>
    </row>
    <row r="163" spans="1:18" ht="14.25" customHeight="1">
      <c r="C163" s="321" t="s">
        <v>478</v>
      </c>
      <c r="D163" s="321" t="s">
        <v>479</v>
      </c>
      <c r="E163" s="321">
        <v>0</v>
      </c>
      <c r="F163" s="321">
        <v>0</v>
      </c>
      <c r="G163" s="321">
        <v>0</v>
      </c>
      <c r="H163" s="321">
        <v>0</v>
      </c>
      <c r="I163" s="321">
        <v>0</v>
      </c>
      <c r="J163" s="321">
        <v>0</v>
      </c>
      <c r="K163" s="321">
        <v>0</v>
      </c>
      <c r="L163" s="321">
        <v>0</v>
      </c>
      <c r="M163" s="321">
        <v>0</v>
      </c>
      <c r="N163" s="321">
        <v>0</v>
      </c>
      <c r="O163" s="321">
        <v>0</v>
      </c>
      <c r="P163" s="321">
        <v>0</v>
      </c>
      <c r="Q163" s="321">
        <v>0</v>
      </c>
      <c r="R163" s="321">
        <v>0</v>
      </c>
    </row>
    <row r="164" spans="1:18" ht="14.25" customHeight="1">
      <c r="C164" s="321" t="s">
        <v>480</v>
      </c>
      <c r="D164" s="321" t="s">
        <v>479</v>
      </c>
      <c r="E164" s="321">
        <v>0</v>
      </c>
      <c r="F164" s="321">
        <v>0</v>
      </c>
      <c r="G164" s="321">
        <v>0</v>
      </c>
      <c r="H164" s="321">
        <v>0</v>
      </c>
      <c r="I164" s="321">
        <v>0</v>
      </c>
      <c r="J164" s="321">
        <v>0</v>
      </c>
      <c r="K164" s="321">
        <v>0</v>
      </c>
      <c r="L164" s="321">
        <v>0</v>
      </c>
      <c r="M164" s="321">
        <v>0</v>
      </c>
      <c r="N164" s="321">
        <v>0</v>
      </c>
      <c r="O164" s="321">
        <v>0</v>
      </c>
      <c r="P164" s="321">
        <v>0</v>
      </c>
      <c r="Q164" s="321">
        <v>0</v>
      </c>
      <c r="R164" s="321">
        <v>0</v>
      </c>
    </row>
    <row r="165" spans="1:18" ht="14.25" customHeight="1">
      <c r="B165" s="321" t="s">
        <v>505</v>
      </c>
      <c r="E165" s="321">
        <v>0</v>
      </c>
      <c r="F165" s="321">
        <v>0</v>
      </c>
      <c r="G165" s="321">
        <v>0</v>
      </c>
      <c r="H165" s="321">
        <v>0</v>
      </c>
      <c r="I165" s="321">
        <v>0</v>
      </c>
      <c r="J165" s="321">
        <v>0</v>
      </c>
      <c r="K165" s="321">
        <v>0</v>
      </c>
      <c r="L165" s="321">
        <v>0</v>
      </c>
      <c r="M165" s="321">
        <v>0</v>
      </c>
      <c r="N165" s="321">
        <v>0</v>
      </c>
      <c r="O165" s="321">
        <v>0</v>
      </c>
      <c r="P165" s="321">
        <v>0</v>
      </c>
      <c r="Q165" s="321">
        <v>0</v>
      </c>
    </row>
    <row r="166" spans="1:18" ht="14.25" customHeight="1">
      <c r="B166" s="321" t="s">
        <v>481</v>
      </c>
      <c r="E166" s="321">
        <v>0</v>
      </c>
      <c r="F166" s="321">
        <v>0</v>
      </c>
      <c r="G166" s="321">
        <v>0</v>
      </c>
      <c r="H166" s="321">
        <v>0</v>
      </c>
      <c r="I166" s="321">
        <v>0</v>
      </c>
      <c r="J166" s="321">
        <v>0</v>
      </c>
      <c r="K166" s="321">
        <v>0</v>
      </c>
      <c r="L166" s="321">
        <v>0</v>
      </c>
      <c r="M166" s="321">
        <v>0</v>
      </c>
      <c r="N166" s="321">
        <v>0</v>
      </c>
      <c r="O166" s="321">
        <v>0</v>
      </c>
      <c r="P166" s="321">
        <v>0</v>
      </c>
      <c r="Q166" s="321">
        <v>0</v>
      </c>
    </row>
    <row r="167" spans="1:18" ht="14.25" customHeight="1">
      <c r="B167" s="321" t="s">
        <v>482</v>
      </c>
      <c r="E167" s="321">
        <v>0</v>
      </c>
      <c r="F167" s="321">
        <v>0</v>
      </c>
      <c r="G167" s="321">
        <v>0</v>
      </c>
      <c r="H167" s="321">
        <v>0</v>
      </c>
      <c r="I167" s="321">
        <v>0</v>
      </c>
      <c r="J167" s="321">
        <v>0</v>
      </c>
      <c r="K167" s="321">
        <v>0</v>
      </c>
      <c r="L167" s="321">
        <v>0</v>
      </c>
      <c r="M167" s="321">
        <v>0</v>
      </c>
      <c r="N167" s="321">
        <v>0</v>
      </c>
      <c r="O167" s="321">
        <v>0</v>
      </c>
      <c r="P167" s="321">
        <v>0</v>
      </c>
      <c r="Q167" s="321">
        <v>0</v>
      </c>
    </row>
    <row r="168" spans="1:18" ht="14.25" customHeight="1"/>
    <row r="169" spans="1:18" ht="14.25" customHeight="1">
      <c r="A169" s="321" t="s">
        <v>766</v>
      </c>
      <c r="C169" s="321" t="s">
        <v>474</v>
      </c>
      <c r="D169" s="321" t="s">
        <v>37</v>
      </c>
      <c r="E169" s="321">
        <v>0</v>
      </c>
      <c r="F169" s="321">
        <v>0</v>
      </c>
      <c r="G169" s="321">
        <v>0</v>
      </c>
      <c r="H169" s="321">
        <v>0</v>
      </c>
      <c r="I169" s="321">
        <v>0</v>
      </c>
      <c r="J169" s="321">
        <v>0</v>
      </c>
      <c r="K169" s="321">
        <v>0</v>
      </c>
      <c r="L169" s="321">
        <v>0</v>
      </c>
      <c r="M169" s="321">
        <v>0</v>
      </c>
      <c r="N169" s="321">
        <v>0</v>
      </c>
      <c r="O169" s="321">
        <v>0</v>
      </c>
      <c r="P169" s="321">
        <v>0</v>
      </c>
      <c r="Q169" s="321">
        <v>0</v>
      </c>
    </row>
    <row r="170" spans="1:18" ht="14.25" customHeight="1">
      <c r="C170" s="321" t="s">
        <v>492</v>
      </c>
      <c r="D170" s="321" t="s">
        <v>477</v>
      </c>
      <c r="E170" s="321">
        <v>0</v>
      </c>
      <c r="F170" s="321">
        <v>0</v>
      </c>
      <c r="G170" s="321">
        <v>0</v>
      </c>
      <c r="H170" s="321">
        <v>0</v>
      </c>
      <c r="I170" s="321">
        <v>0</v>
      </c>
      <c r="J170" s="321">
        <v>0</v>
      </c>
      <c r="K170" s="321">
        <v>0</v>
      </c>
      <c r="L170" s="321">
        <v>0</v>
      </c>
      <c r="M170" s="321">
        <v>0</v>
      </c>
      <c r="N170" s="321">
        <v>0</v>
      </c>
      <c r="O170" s="321">
        <v>0</v>
      </c>
      <c r="P170" s="321">
        <v>0</v>
      </c>
      <c r="Q170" s="321">
        <v>0</v>
      </c>
    </row>
    <row r="171" spans="1:18" ht="14.25" customHeight="1">
      <c r="C171" s="321" t="s">
        <v>478</v>
      </c>
      <c r="D171" s="321" t="s">
        <v>479</v>
      </c>
      <c r="E171" s="321">
        <v>0</v>
      </c>
      <c r="F171" s="321">
        <v>0</v>
      </c>
      <c r="G171" s="321">
        <v>0</v>
      </c>
      <c r="H171" s="321">
        <v>0</v>
      </c>
      <c r="I171" s="321">
        <v>0</v>
      </c>
      <c r="J171" s="321">
        <v>0</v>
      </c>
      <c r="K171" s="321">
        <v>0</v>
      </c>
      <c r="L171" s="321">
        <v>0</v>
      </c>
      <c r="M171" s="321">
        <v>0</v>
      </c>
      <c r="N171" s="321">
        <v>0</v>
      </c>
      <c r="O171" s="321">
        <v>0</v>
      </c>
      <c r="P171" s="321">
        <v>0</v>
      </c>
      <c r="Q171" s="321">
        <v>0</v>
      </c>
      <c r="R171" s="321">
        <v>0</v>
      </c>
    </row>
    <row r="172" spans="1:18" ht="14.25" customHeight="1">
      <c r="C172" s="321" t="s">
        <v>480</v>
      </c>
      <c r="D172" s="321" t="s">
        <v>479</v>
      </c>
      <c r="E172" s="321">
        <v>0</v>
      </c>
      <c r="F172" s="321">
        <v>0</v>
      </c>
      <c r="G172" s="321">
        <v>0</v>
      </c>
      <c r="H172" s="321">
        <v>0</v>
      </c>
      <c r="I172" s="321">
        <v>0</v>
      </c>
      <c r="J172" s="321">
        <v>0</v>
      </c>
      <c r="K172" s="321">
        <v>0</v>
      </c>
      <c r="L172" s="321">
        <v>0</v>
      </c>
      <c r="M172" s="321">
        <v>0</v>
      </c>
      <c r="N172" s="321">
        <v>0</v>
      </c>
      <c r="O172" s="321">
        <v>0</v>
      </c>
      <c r="P172" s="321">
        <v>0</v>
      </c>
      <c r="Q172" s="321">
        <v>0</v>
      </c>
      <c r="R172" s="321">
        <v>0</v>
      </c>
    </row>
    <row r="173" spans="1:18" ht="14.25" customHeight="1">
      <c r="B173" s="321" t="s">
        <v>505</v>
      </c>
      <c r="E173" s="321">
        <v>0</v>
      </c>
      <c r="F173" s="321">
        <v>0</v>
      </c>
      <c r="G173" s="321">
        <v>0</v>
      </c>
      <c r="H173" s="321">
        <v>0</v>
      </c>
      <c r="I173" s="321">
        <v>0</v>
      </c>
      <c r="J173" s="321">
        <v>0</v>
      </c>
      <c r="K173" s="321">
        <v>0</v>
      </c>
      <c r="L173" s="321">
        <v>0</v>
      </c>
      <c r="M173" s="321">
        <v>0</v>
      </c>
      <c r="N173" s="321">
        <v>0</v>
      </c>
      <c r="O173" s="321">
        <v>0</v>
      </c>
      <c r="P173" s="321">
        <v>0</v>
      </c>
      <c r="Q173" s="321">
        <v>0</v>
      </c>
    </row>
    <row r="174" spans="1:18" ht="14.25" customHeight="1">
      <c r="B174" s="321" t="s">
        <v>481</v>
      </c>
      <c r="E174" s="321">
        <v>0</v>
      </c>
      <c r="F174" s="321">
        <v>0</v>
      </c>
      <c r="G174" s="321">
        <v>0</v>
      </c>
      <c r="H174" s="321">
        <v>0</v>
      </c>
      <c r="I174" s="321">
        <v>0</v>
      </c>
      <c r="J174" s="321">
        <v>0</v>
      </c>
      <c r="K174" s="321">
        <v>0</v>
      </c>
      <c r="L174" s="321">
        <v>0</v>
      </c>
      <c r="M174" s="321">
        <v>0</v>
      </c>
      <c r="N174" s="321">
        <v>0</v>
      </c>
      <c r="O174" s="321">
        <v>0</v>
      </c>
      <c r="P174" s="321">
        <v>0</v>
      </c>
      <c r="Q174" s="321">
        <v>0</v>
      </c>
    </row>
    <row r="175" spans="1:18" ht="14.25" customHeight="1">
      <c r="B175" s="321" t="s">
        <v>482</v>
      </c>
      <c r="E175" s="321">
        <v>0</v>
      </c>
      <c r="F175" s="321">
        <v>0</v>
      </c>
      <c r="G175" s="321">
        <v>0</v>
      </c>
      <c r="H175" s="321">
        <v>0</v>
      </c>
      <c r="I175" s="321">
        <v>0</v>
      </c>
      <c r="J175" s="321">
        <v>0</v>
      </c>
      <c r="K175" s="321">
        <v>0</v>
      </c>
      <c r="L175" s="321">
        <v>0</v>
      </c>
      <c r="M175" s="321">
        <v>0</v>
      </c>
      <c r="N175" s="321">
        <v>0</v>
      </c>
      <c r="O175" s="321">
        <v>0</v>
      </c>
      <c r="P175" s="321">
        <v>0</v>
      </c>
      <c r="Q175" s="321">
        <v>0</v>
      </c>
    </row>
    <row r="176" spans="1:18" ht="14.25" customHeight="1"/>
    <row r="177" spans="1:18" ht="14.25" customHeight="1"/>
    <row r="178" spans="1:18" ht="14.25" customHeight="1"/>
    <row r="179" spans="1:18" ht="14.25" customHeight="1">
      <c r="A179" s="321" t="s">
        <v>486</v>
      </c>
      <c r="D179" s="321" t="s">
        <v>479</v>
      </c>
      <c r="E179" s="321">
        <v>0</v>
      </c>
      <c r="F179" s="321">
        <v>0</v>
      </c>
      <c r="G179" s="321">
        <v>0</v>
      </c>
      <c r="H179" s="321">
        <v>0</v>
      </c>
      <c r="I179" s="321">
        <v>0</v>
      </c>
      <c r="J179" s="321">
        <v>0</v>
      </c>
      <c r="K179" s="321">
        <v>0</v>
      </c>
      <c r="L179" s="321">
        <v>0</v>
      </c>
      <c r="M179" s="321">
        <v>0</v>
      </c>
      <c r="N179" s="321">
        <v>0</v>
      </c>
      <c r="O179" s="321">
        <v>0</v>
      </c>
      <c r="P179" s="321">
        <v>0</v>
      </c>
      <c r="Q179" s="321">
        <v>0</v>
      </c>
      <c r="R179" s="321">
        <v>0</v>
      </c>
    </row>
    <row r="180" spans="1:18" ht="14.25" customHeight="1">
      <c r="A180" s="321" t="s">
        <v>487</v>
      </c>
      <c r="D180" s="321" t="s">
        <v>479</v>
      </c>
      <c r="E180" s="321">
        <v>0</v>
      </c>
      <c r="F180" s="321">
        <v>0</v>
      </c>
      <c r="G180" s="321">
        <v>0</v>
      </c>
      <c r="H180" s="321">
        <v>0</v>
      </c>
      <c r="I180" s="321">
        <v>0</v>
      </c>
      <c r="J180" s="321">
        <v>0</v>
      </c>
      <c r="K180" s="321">
        <v>0</v>
      </c>
      <c r="L180" s="321">
        <v>0</v>
      </c>
      <c r="M180" s="321">
        <v>0</v>
      </c>
      <c r="N180" s="321">
        <v>0</v>
      </c>
      <c r="O180" s="321">
        <v>0</v>
      </c>
      <c r="P180" s="321">
        <v>0</v>
      </c>
      <c r="Q180" s="321">
        <v>0</v>
      </c>
      <c r="R180" s="321">
        <v>0</v>
      </c>
    </row>
    <row r="181" spans="1:18" ht="14.25" customHeight="1">
      <c r="A181" s="321" t="s">
        <v>767</v>
      </c>
      <c r="C181" s="321" t="s">
        <v>480</v>
      </c>
      <c r="D181" s="321" t="s">
        <v>479</v>
      </c>
      <c r="E181" s="321">
        <v>0</v>
      </c>
      <c r="F181" s="321">
        <v>0</v>
      </c>
      <c r="G181" s="321">
        <v>0</v>
      </c>
      <c r="H181" s="321">
        <v>0</v>
      </c>
      <c r="I181" s="321">
        <v>0</v>
      </c>
      <c r="J181" s="321">
        <v>0</v>
      </c>
      <c r="K181" s="321">
        <v>0</v>
      </c>
      <c r="L181" s="321">
        <v>0</v>
      </c>
      <c r="M181" s="321">
        <v>0</v>
      </c>
      <c r="N181" s="321">
        <v>0</v>
      </c>
      <c r="O181" s="321">
        <v>0</v>
      </c>
      <c r="P181" s="321">
        <v>0</v>
      </c>
      <c r="Q181" s="321">
        <v>0</v>
      </c>
      <c r="R181" s="321">
        <v>0</v>
      </c>
    </row>
    <row r="182" spans="1:18" ht="14.25" customHeight="1"/>
    <row r="183" spans="1:18" ht="14.25" customHeight="1">
      <c r="A183" s="321" t="s">
        <v>742</v>
      </c>
    </row>
    <row r="184" spans="1:18" ht="14.25" customHeight="1">
      <c r="A184" s="321" t="s">
        <v>768</v>
      </c>
      <c r="C184" s="321" t="s">
        <v>474</v>
      </c>
      <c r="D184" s="321" t="s">
        <v>37</v>
      </c>
      <c r="E184" s="321">
        <v>5.03</v>
      </c>
      <c r="F184" s="321">
        <v>5.03</v>
      </c>
      <c r="G184" s="321">
        <v>5.03</v>
      </c>
      <c r="H184" s="321">
        <v>5.03</v>
      </c>
      <c r="I184" s="321">
        <v>5.03</v>
      </c>
      <c r="J184" s="321">
        <v>5.03</v>
      </c>
      <c r="K184" s="321">
        <v>5.03</v>
      </c>
      <c r="L184" s="321">
        <v>5.03</v>
      </c>
      <c r="M184" s="321">
        <v>5.03</v>
      </c>
      <c r="N184" s="321">
        <v>5.03</v>
      </c>
      <c r="O184" s="321">
        <v>5.03</v>
      </c>
      <c r="P184" s="321">
        <v>5.03</v>
      </c>
      <c r="Q184" s="321">
        <v>5.03</v>
      </c>
    </row>
    <row r="185" spans="1:18" ht="14.25" customHeight="1">
      <c r="A185" s="321">
        <v>0</v>
      </c>
      <c r="B185" s="321" t="s">
        <v>769</v>
      </c>
      <c r="C185" s="321" t="s">
        <v>484</v>
      </c>
      <c r="D185" s="321" t="s">
        <v>477</v>
      </c>
      <c r="E185" s="321">
        <v>0</v>
      </c>
      <c r="F185" s="321">
        <v>0</v>
      </c>
      <c r="G185" s="321">
        <v>0</v>
      </c>
      <c r="H185" s="321">
        <v>0</v>
      </c>
      <c r="I185" s="321">
        <v>0</v>
      </c>
      <c r="J185" s="321">
        <v>0</v>
      </c>
      <c r="K185" s="321">
        <v>0</v>
      </c>
      <c r="L185" s="321">
        <v>0</v>
      </c>
      <c r="M185" s="321">
        <v>0</v>
      </c>
      <c r="N185" s="321">
        <v>0</v>
      </c>
      <c r="O185" s="321">
        <v>0</v>
      </c>
      <c r="P185" s="321">
        <v>0</v>
      </c>
      <c r="Q185" s="321">
        <v>0</v>
      </c>
    </row>
    <row r="186" spans="1:18" ht="14.25" customHeight="1">
      <c r="A186" s="321">
        <v>0</v>
      </c>
      <c r="B186" s="321" t="s">
        <v>770</v>
      </c>
      <c r="C186" s="321" t="s">
        <v>771</v>
      </c>
      <c r="D186" s="321" t="s">
        <v>477</v>
      </c>
      <c r="E186" s="321">
        <v>0</v>
      </c>
      <c r="F186" s="321">
        <v>0</v>
      </c>
      <c r="G186" s="321">
        <v>0</v>
      </c>
      <c r="H186" s="321">
        <v>0</v>
      </c>
      <c r="I186" s="321">
        <v>0</v>
      </c>
      <c r="J186" s="321">
        <v>0</v>
      </c>
      <c r="K186" s="321">
        <v>0</v>
      </c>
      <c r="L186" s="321">
        <v>0</v>
      </c>
      <c r="M186" s="321">
        <v>0</v>
      </c>
      <c r="N186" s="321">
        <v>0</v>
      </c>
      <c r="O186" s="321">
        <v>0</v>
      </c>
      <c r="P186" s="321">
        <v>0</v>
      </c>
      <c r="Q186" s="321">
        <v>0</v>
      </c>
    </row>
    <row r="187" spans="1:18" ht="14.25" customHeight="1">
      <c r="A187" s="321">
        <v>0</v>
      </c>
      <c r="B187" s="321" t="s">
        <v>772</v>
      </c>
      <c r="C187" s="321" t="s">
        <v>478</v>
      </c>
      <c r="D187" s="321" t="s">
        <v>479</v>
      </c>
      <c r="E187" s="321">
        <v>0</v>
      </c>
      <c r="F187" s="321">
        <v>0</v>
      </c>
      <c r="G187" s="321">
        <v>0</v>
      </c>
      <c r="H187" s="321">
        <v>0</v>
      </c>
      <c r="I187" s="321">
        <v>0</v>
      </c>
      <c r="J187" s="321">
        <v>0</v>
      </c>
      <c r="K187" s="321">
        <v>0</v>
      </c>
      <c r="L187" s="321">
        <v>0</v>
      </c>
      <c r="M187" s="321">
        <v>0</v>
      </c>
      <c r="N187" s="321">
        <v>0</v>
      </c>
      <c r="O187" s="321">
        <v>0</v>
      </c>
      <c r="P187" s="321">
        <v>0</v>
      </c>
      <c r="Q187" s="321">
        <v>0</v>
      </c>
      <c r="R187" s="321">
        <v>0</v>
      </c>
    </row>
    <row r="188" spans="1:18" ht="14.25" customHeight="1">
      <c r="C188" s="321" t="s">
        <v>480</v>
      </c>
      <c r="D188" s="321" t="s">
        <v>479</v>
      </c>
      <c r="E188" s="321">
        <v>0</v>
      </c>
      <c r="F188" s="321">
        <v>0</v>
      </c>
      <c r="G188" s="321">
        <v>0</v>
      </c>
      <c r="H188" s="321">
        <v>0</v>
      </c>
      <c r="I188" s="321">
        <v>0</v>
      </c>
      <c r="J188" s="321">
        <v>0</v>
      </c>
      <c r="K188" s="321">
        <v>0</v>
      </c>
      <c r="L188" s="321">
        <v>0</v>
      </c>
      <c r="M188" s="321">
        <v>0</v>
      </c>
      <c r="N188" s="321">
        <v>0</v>
      </c>
      <c r="O188" s="321">
        <v>0</v>
      </c>
      <c r="P188" s="321">
        <v>0</v>
      </c>
      <c r="Q188" s="321">
        <v>0</v>
      </c>
      <c r="R188" s="321">
        <v>0</v>
      </c>
    </row>
    <row r="189" spans="1:18" ht="14.25" customHeight="1">
      <c r="B189" s="321" t="s">
        <v>505</v>
      </c>
      <c r="E189" s="321">
        <v>0</v>
      </c>
      <c r="F189" s="321">
        <v>0</v>
      </c>
      <c r="G189" s="321">
        <v>0</v>
      </c>
      <c r="H189" s="321">
        <v>0</v>
      </c>
      <c r="I189" s="321">
        <v>0</v>
      </c>
      <c r="J189" s="321">
        <v>0</v>
      </c>
      <c r="K189" s="321">
        <v>0</v>
      </c>
      <c r="L189" s="321">
        <v>0</v>
      </c>
      <c r="M189" s="321">
        <v>0</v>
      </c>
      <c r="N189" s="321">
        <v>0</v>
      </c>
      <c r="O189" s="321">
        <v>0</v>
      </c>
      <c r="P189" s="321">
        <v>0</v>
      </c>
      <c r="Q189" s="321">
        <v>0</v>
      </c>
    </row>
    <row r="190" spans="1:18" ht="14.25" customHeight="1">
      <c r="B190" s="321" t="s">
        <v>481</v>
      </c>
      <c r="E190" s="321">
        <v>0</v>
      </c>
      <c r="F190" s="321">
        <v>0</v>
      </c>
      <c r="G190" s="321">
        <v>0</v>
      </c>
      <c r="H190" s="321">
        <v>0</v>
      </c>
      <c r="I190" s="321">
        <v>0</v>
      </c>
      <c r="J190" s="321">
        <v>0</v>
      </c>
      <c r="K190" s="321">
        <v>0</v>
      </c>
      <c r="L190" s="321">
        <v>0</v>
      </c>
      <c r="M190" s="321">
        <v>0</v>
      </c>
      <c r="N190" s="321">
        <v>0</v>
      </c>
      <c r="O190" s="321">
        <v>0</v>
      </c>
      <c r="P190" s="321">
        <v>0</v>
      </c>
      <c r="Q190" s="321">
        <v>0</v>
      </c>
    </row>
    <row r="191" spans="1:18" ht="14.25" customHeight="1">
      <c r="B191" s="321" t="s">
        <v>482</v>
      </c>
      <c r="E191" s="321">
        <v>0</v>
      </c>
      <c r="F191" s="321">
        <v>0</v>
      </c>
      <c r="G191" s="321">
        <v>0</v>
      </c>
      <c r="H191" s="321">
        <v>0</v>
      </c>
      <c r="I191" s="321">
        <v>0</v>
      </c>
      <c r="J191" s="321">
        <v>0</v>
      </c>
      <c r="K191" s="321">
        <v>0</v>
      </c>
      <c r="L191" s="321">
        <v>0</v>
      </c>
      <c r="M191" s="321">
        <v>0</v>
      </c>
      <c r="N191" s="321">
        <v>0</v>
      </c>
      <c r="O191" s="321">
        <v>0</v>
      </c>
      <c r="P191" s="321">
        <v>0</v>
      </c>
      <c r="Q191" s="321">
        <v>0</v>
      </c>
    </row>
    <row r="192" spans="1:18" ht="14.25" customHeight="1"/>
    <row r="193" spans="1:18" ht="14.25" customHeight="1">
      <c r="A193" s="321" t="s">
        <v>773</v>
      </c>
      <c r="C193" s="321" t="s">
        <v>474</v>
      </c>
      <c r="D193" s="321" t="s">
        <v>37</v>
      </c>
      <c r="E193" s="321">
        <v>0</v>
      </c>
      <c r="F193" s="321">
        <v>0</v>
      </c>
      <c r="G193" s="321">
        <v>0</v>
      </c>
      <c r="H193" s="321">
        <v>0</v>
      </c>
      <c r="I193" s="321">
        <v>0</v>
      </c>
      <c r="J193" s="321">
        <v>0</v>
      </c>
      <c r="K193" s="321">
        <v>0</v>
      </c>
      <c r="L193" s="321">
        <v>0</v>
      </c>
      <c r="M193" s="321">
        <v>0</v>
      </c>
      <c r="N193" s="321">
        <v>0</v>
      </c>
      <c r="O193" s="321">
        <v>0</v>
      </c>
      <c r="P193" s="321">
        <v>0</v>
      </c>
      <c r="Q193" s="321">
        <v>0</v>
      </c>
    </row>
    <row r="194" spans="1:18" ht="14.25" customHeight="1">
      <c r="A194" s="321">
        <v>0</v>
      </c>
      <c r="B194" s="321" t="s">
        <v>769</v>
      </c>
      <c r="C194" s="321" t="s">
        <v>484</v>
      </c>
      <c r="D194" s="321" t="s">
        <v>477</v>
      </c>
      <c r="E194" s="321">
        <v>0</v>
      </c>
      <c r="F194" s="321">
        <v>0</v>
      </c>
      <c r="G194" s="321">
        <v>0</v>
      </c>
      <c r="H194" s="321">
        <v>0</v>
      </c>
      <c r="I194" s="321">
        <v>0</v>
      </c>
      <c r="J194" s="321">
        <v>0</v>
      </c>
      <c r="K194" s="321">
        <v>0</v>
      </c>
      <c r="L194" s="321">
        <v>0</v>
      </c>
      <c r="M194" s="321">
        <v>0</v>
      </c>
      <c r="N194" s="321">
        <v>0</v>
      </c>
      <c r="O194" s="321">
        <v>0</v>
      </c>
      <c r="P194" s="321">
        <v>0</v>
      </c>
      <c r="Q194" s="321">
        <v>0</v>
      </c>
    </row>
    <row r="195" spans="1:18" ht="14.25" customHeight="1">
      <c r="A195" s="321">
        <v>0</v>
      </c>
      <c r="B195" s="321" t="s">
        <v>770</v>
      </c>
      <c r="C195" s="321" t="s">
        <v>771</v>
      </c>
      <c r="D195" s="321" t="s">
        <v>477</v>
      </c>
      <c r="E195" s="321">
        <v>0</v>
      </c>
      <c r="F195" s="321">
        <v>0</v>
      </c>
      <c r="G195" s="321">
        <v>0</v>
      </c>
      <c r="H195" s="321">
        <v>0</v>
      </c>
      <c r="I195" s="321">
        <v>0</v>
      </c>
      <c r="J195" s="321">
        <v>0</v>
      </c>
      <c r="K195" s="321">
        <v>0</v>
      </c>
      <c r="L195" s="321">
        <v>0</v>
      </c>
      <c r="M195" s="321">
        <v>0</v>
      </c>
      <c r="N195" s="321">
        <v>0</v>
      </c>
      <c r="O195" s="321">
        <v>0</v>
      </c>
      <c r="P195" s="321">
        <v>0</v>
      </c>
      <c r="Q195" s="321">
        <v>0</v>
      </c>
    </row>
    <row r="196" spans="1:18" ht="14.25" customHeight="1">
      <c r="A196" s="321">
        <v>0</v>
      </c>
      <c r="B196" s="321" t="s">
        <v>772</v>
      </c>
      <c r="C196" s="321" t="s">
        <v>478</v>
      </c>
      <c r="D196" s="321" t="s">
        <v>479</v>
      </c>
      <c r="E196" s="321">
        <v>0</v>
      </c>
      <c r="F196" s="321">
        <v>0</v>
      </c>
      <c r="G196" s="321">
        <v>0</v>
      </c>
      <c r="H196" s="321">
        <v>0</v>
      </c>
      <c r="I196" s="321">
        <v>0</v>
      </c>
      <c r="J196" s="321">
        <v>0</v>
      </c>
      <c r="K196" s="321">
        <v>0</v>
      </c>
      <c r="L196" s="321">
        <v>0</v>
      </c>
      <c r="M196" s="321">
        <v>0</v>
      </c>
      <c r="N196" s="321">
        <v>0</v>
      </c>
      <c r="O196" s="321">
        <v>0</v>
      </c>
      <c r="P196" s="321">
        <v>0</v>
      </c>
      <c r="Q196" s="321">
        <v>0</v>
      </c>
      <c r="R196" s="321">
        <v>0</v>
      </c>
    </row>
    <row r="197" spans="1:18" ht="14.25" customHeight="1">
      <c r="C197" s="321" t="s">
        <v>480</v>
      </c>
      <c r="D197" s="321" t="s">
        <v>479</v>
      </c>
      <c r="E197" s="321">
        <v>0</v>
      </c>
      <c r="F197" s="321">
        <v>0</v>
      </c>
      <c r="G197" s="321">
        <v>0</v>
      </c>
      <c r="H197" s="321">
        <v>0</v>
      </c>
      <c r="I197" s="321">
        <v>0</v>
      </c>
      <c r="J197" s="321">
        <v>0</v>
      </c>
      <c r="K197" s="321">
        <v>0</v>
      </c>
      <c r="L197" s="321">
        <v>0</v>
      </c>
      <c r="M197" s="321">
        <v>0</v>
      </c>
      <c r="N197" s="321">
        <v>0</v>
      </c>
      <c r="O197" s="321">
        <v>0</v>
      </c>
      <c r="P197" s="321">
        <v>0</v>
      </c>
      <c r="Q197" s="321">
        <v>0</v>
      </c>
      <c r="R197" s="321">
        <v>0</v>
      </c>
    </row>
    <row r="198" spans="1:18" ht="14.25" customHeight="1">
      <c r="B198" s="321" t="s">
        <v>505</v>
      </c>
      <c r="E198" s="321">
        <v>0</v>
      </c>
      <c r="F198" s="321">
        <v>0</v>
      </c>
      <c r="G198" s="321">
        <v>0</v>
      </c>
      <c r="H198" s="321">
        <v>0</v>
      </c>
      <c r="I198" s="321">
        <v>0</v>
      </c>
      <c r="J198" s="321">
        <v>0</v>
      </c>
      <c r="K198" s="321">
        <v>0</v>
      </c>
      <c r="L198" s="321">
        <v>0</v>
      </c>
      <c r="M198" s="321">
        <v>0</v>
      </c>
      <c r="N198" s="321">
        <v>0</v>
      </c>
      <c r="O198" s="321">
        <v>0</v>
      </c>
      <c r="P198" s="321">
        <v>0</v>
      </c>
      <c r="Q198" s="321">
        <v>0</v>
      </c>
    </row>
    <row r="199" spans="1:18" ht="14.25" customHeight="1">
      <c r="B199" s="321" t="s">
        <v>481</v>
      </c>
      <c r="E199" s="321">
        <v>0</v>
      </c>
      <c r="F199" s="321">
        <v>0</v>
      </c>
      <c r="G199" s="321">
        <v>0</v>
      </c>
      <c r="H199" s="321">
        <v>0</v>
      </c>
      <c r="I199" s="321">
        <v>0</v>
      </c>
      <c r="J199" s="321">
        <v>0</v>
      </c>
      <c r="K199" s="321">
        <v>0</v>
      </c>
      <c r="L199" s="321">
        <v>0</v>
      </c>
      <c r="M199" s="321">
        <v>0</v>
      </c>
      <c r="N199" s="321">
        <v>0</v>
      </c>
      <c r="O199" s="321">
        <v>0</v>
      </c>
      <c r="P199" s="321">
        <v>0</v>
      </c>
      <c r="Q199" s="321">
        <v>0</v>
      </c>
    </row>
    <row r="200" spans="1:18" ht="14.25" customHeight="1">
      <c r="B200" s="321" t="s">
        <v>482</v>
      </c>
      <c r="E200" s="321">
        <v>0</v>
      </c>
      <c r="F200" s="321">
        <v>0</v>
      </c>
      <c r="G200" s="321">
        <v>0</v>
      </c>
      <c r="H200" s="321">
        <v>0</v>
      </c>
      <c r="I200" s="321">
        <v>0</v>
      </c>
      <c r="J200" s="321">
        <v>0</v>
      </c>
      <c r="K200" s="321">
        <v>0</v>
      </c>
      <c r="L200" s="321">
        <v>0</v>
      </c>
      <c r="M200" s="321">
        <v>0</v>
      </c>
      <c r="N200" s="321">
        <v>0</v>
      </c>
      <c r="O200" s="321">
        <v>0</v>
      </c>
      <c r="P200" s="321">
        <v>0</v>
      </c>
      <c r="Q200" s="321">
        <v>0</v>
      </c>
    </row>
    <row r="201" spans="1:18" ht="14.25" customHeight="1"/>
    <row r="202" spans="1:18" ht="14.25" customHeight="1">
      <c r="A202" s="321" t="s">
        <v>486</v>
      </c>
      <c r="D202" s="321" t="s">
        <v>479</v>
      </c>
      <c r="E202" s="321">
        <v>0</v>
      </c>
      <c r="F202" s="321">
        <v>0</v>
      </c>
      <c r="G202" s="321">
        <v>0</v>
      </c>
      <c r="H202" s="321">
        <v>0</v>
      </c>
      <c r="I202" s="321">
        <v>0</v>
      </c>
      <c r="J202" s="321">
        <v>0</v>
      </c>
      <c r="K202" s="321">
        <v>0</v>
      </c>
      <c r="L202" s="321">
        <v>0</v>
      </c>
      <c r="M202" s="321">
        <v>0</v>
      </c>
      <c r="N202" s="321">
        <v>0</v>
      </c>
      <c r="O202" s="321">
        <v>0</v>
      </c>
      <c r="P202" s="321">
        <v>0</v>
      </c>
      <c r="Q202" s="321">
        <v>0</v>
      </c>
      <c r="R202" s="321">
        <v>0</v>
      </c>
    </row>
    <row r="203" spans="1:18" ht="14.25" customHeight="1">
      <c r="A203" s="321" t="s">
        <v>487</v>
      </c>
      <c r="D203" s="321" t="s">
        <v>479</v>
      </c>
      <c r="E203" s="321">
        <v>0</v>
      </c>
      <c r="F203" s="321">
        <v>0</v>
      </c>
      <c r="G203" s="321">
        <v>0</v>
      </c>
      <c r="H203" s="321">
        <v>0</v>
      </c>
      <c r="I203" s="321">
        <v>0</v>
      </c>
      <c r="J203" s="321">
        <v>0</v>
      </c>
      <c r="K203" s="321">
        <v>0</v>
      </c>
      <c r="L203" s="321">
        <v>0</v>
      </c>
      <c r="M203" s="321">
        <v>0</v>
      </c>
      <c r="N203" s="321">
        <v>0</v>
      </c>
      <c r="O203" s="321">
        <v>0</v>
      </c>
      <c r="P203" s="321">
        <v>0</v>
      </c>
      <c r="Q203" s="321">
        <v>0</v>
      </c>
      <c r="R203" s="321">
        <v>0</v>
      </c>
    </row>
    <row r="204" spans="1:18" ht="14.25" customHeight="1">
      <c r="A204" s="321" t="s">
        <v>707</v>
      </c>
      <c r="C204" s="321" t="s">
        <v>480</v>
      </c>
      <c r="D204" s="321" t="s">
        <v>479</v>
      </c>
      <c r="E204" s="321">
        <v>0</v>
      </c>
      <c r="F204" s="321">
        <v>0</v>
      </c>
      <c r="G204" s="321">
        <v>0</v>
      </c>
      <c r="H204" s="321">
        <v>0</v>
      </c>
      <c r="I204" s="321">
        <v>0</v>
      </c>
      <c r="J204" s="321">
        <v>0</v>
      </c>
      <c r="K204" s="321">
        <v>0</v>
      </c>
      <c r="L204" s="321">
        <v>0</v>
      </c>
      <c r="M204" s="321">
        <v>0</v>
      </c>
      <c r="N204" s="321">
        <v>0</v>
      </c>
      <c r="O204" s="321">
        <v>0</v>
      </c>
      <c r="P204" s="321">
        <v>0</v>
      </c>
      <c r="Q204" s="321">
        <v>0</v>
      </c>
      <c r="R204" s="321">
        <v>0</v>
      </c>
    </row>
    <row r="205" spans="1:18" ht="14.25" customHeight="1"/>
    <row r="206" spans="1:18" ht="14.25" customHeight="1">
      <c r="A206" s="321" t="s">
        <v>487</v>
      </c>
      <c r="D206" s="321" t="s">
        <v>479</v>
      </c>
      <c r="E206" s="321">
        <v>203.71428571428572</v>
      </c>
      <c r="F206" s="321">
        <v>203.71428571428572</v>
      </c>
      <c r="G206" s="321">
        <v>184</v>
      </c>
      <c r="H206" s="321">
        <v>203.71428571428572</v>
      </c>
      <c r="I206" s="321">
        <v>197.14285714285714</v>
      </c>
      <c r="J206" s="321">
        <v>203.71428571428572</v>
      </c>
      <c r="K206" s="321">
        <v>197.14285714285714</v>
      </c>
      <c r="L206" s="321">
        <v>203.71428571428572</v>
      </c>
      <c r="M206" s="321">
        <v>203.71428571428572</v>
      </c>
      <c r="N206" s="321">
        <v>197.14285714285714</v>
      </c>
      <c r="O206" s="321">
        <v>203.71428571428572</v>
      </c>
      <c r="P206" s="321">
        <v>197.14285714285714</v>
      </c>
      <c r="Q206" s="321">
        <v>203.71428571428572</v>
      </c>
      <c r="R206" s="321">
        <v>2398.5714285714289</v>
      </c>
    </row>
    <row r="207" spans="1:18" ht="14.25" customHeight="1">
      <c r="A207" s="321">
        <v>0</v>
      </c>
      <c r="B207" s="321" t="s">
        <v>400</v>
      </c>
      <c r="E207" s="321">
        <v>0</v>
      </c>
      <c r="F207" s="321">
        <v>0</v>
      </c>
      <c r="G207" s="321">
        <v>0</v>
      </c>
      <c r="H207" s="321">
        <v>0</v>
      </c>
      <c r="I207" s="321">
        <v>0</v>
      </c>
      <c r="J207" s="321">
        <v>0</v>
      </c>
      <c r="K207" s="321">
        <v>0</v>
      </c>
      <c r="L207" s="321">
        <v>0</v>
      </c>
      <c r="M207" s="321">
        <v>0</v>
      </c>
      <c r="N207" s="321">
        <v>0</v>
      </c>
      <c r="O207" s="321">
        <v>0</v>
      </c>
      <c r="P207" s="321">
        <v>0</v>
      </c>
      <c r="Q207" s="321">
        <v>0</v>
      </c>
      <c r="R207" s="321">
        <v>0</v>
      </c>
    </row>
    <row r="208" spans="1:18" ht="14.25" customHeight="1">
      <c r="A208" s="321" t="s">
        <v>774</v>
      </c>
      <c r="C208" s="321" t="s">
        <v>480</v>
      </c>
      <c r="D208" s="321" t="s">
        <v>479</v>
      </c>
      <c r="E208" s="321">
        <v>1024.6828571428573</v>
      </c>
      <c r="F208" s="321">
        <v>1024.6828571428573</v>
      </c>
      <c r="G208" s="321">
        <v>925.5200000000001</v>
      </c>
      <c r="H208" s="321">
        <v>1024.6828571428573</v>
      </c>
      <c r="I208" s="321">
        <v>991.62857142857149</v>
      </c>
      <c r="J208" s="321">
        <v>1024.6828571428573</v>
      </c>
      <c r="K208" s="321">
        <v>991.62857142857149</v>
      </c>
      <c r="L208" s="321">
        <v>1024.6828571428573</v>
      </c>
      <c r="M208" s="321">
        <v>1024.6828571428573</v>
      </c>
      <c r="N208" s="321">
        <v>991.62857142857149</v>
      </c>
      <c r="O208" s="321">
        <v>1024.6828571428573</v>
      </c>
      <c r="P208" s="321">
        <v>991.62857142857149</v>
      </c>
      <c r="Q208" s="321">
        <v>1024.6828571428573</v>
      </c>
      <c r="R208" s="321">
        <v>12064.814285714288</v>
      </c>
    </row>
    <row r="209" spans="1:18" ht="14.25" customHeight="1">
      <c r="A209" s="321" t="s">
        <v>527</v>
      </c>
      <c r="D209" s="321" t="s">
        <v>479</v>
      </c>
      <c r="E209" s="321">
        <v>0</v>
      </c>
      <c r="F209" s="321">
        <v>0</v>
      </c>
      <c r="G209" s="321">
        <v>0</v>
      </c>
      <c r="H209" s="321">
        <v>0</v>
      </c>
      <c r="I209" s="321">
        <v>0</v>
      </c>
      <c r="J209" s="321">
        <v>0</v>
      </c>
      <c r="K209" s="321">
        <v>0</v>
      </c>
      <c r="L209" s="321">
        <v>0</v>
      </c>
      <c r="M209" s="321">
        <v>0</v>
      </c>
      <c r="N209" s="321">
        <v>0</v>
      </c>
      <c r="O209" s="321">
        <v>0</v>
      </c>
      <c r="P209" s="321">
        <v>0</v>
      </c>
      <c r="Q209" s="321">
        <v>0</v>
      </c>
      <c r="R209" s="321">
        <v>0</v>
      </c>
    </row>
    <row r="210" spans="1:18" ht="14.25" customHeight="1"/>
    <row r="211" spans="1:18" ht="14.25" customHeight="1"/>
    <row r="212" spans="1:18" ht="14.25" customHeight="1">
      <c r="A212" s="321" t="s">
        <v>529</v>
      </c>
    </row>
    <row r="213" spans="1:18" ht="14.25" customHeight="1">
      <c r="B213" s="321" t="s">
        <v>530</v>
      </c>
      <c r="C213" s="321" t="s">
        <v>37</v>
      </c>
      <c r="E213" s="321">
        <v>0</v>
      </c>
      <c r="F213" s="321">
        <v>0</v>
      </c>
      <c r="G213" s="321">
        <v>0</v>
      </c>
      <c r="H213" s="321">
        <v>0</v>
      </c>
      <c r="I213" s="321">
        <v>0</v>
      </c>
      <c r="J213" s="321">
        <v>0</v>
      </c>
      <c r="K213" s="321">
        <v>0</v>
      </c>
      <c r="L213" s="321">
        <v>0</v>
      </c>
      <c r="M213" s="321">
        <v>0</v>
      </c>
      <c r="N213" s="321">
        <v>0</v>
      </c>
      <c r="O213" s="321">
        <v>0</v>
      </c>
      <c r="P213" s="321">
        <v>0</v>
      </c>
      <c r="Q213" s="321">
        <v>0</v>
      </c>
      <c r="R213" s="321">
        <v>0</v>
      </c>
    </row>
    <row r="214" spans="1:18" ht="14.25" customHeight="1">
      <c r="B214" s="321" t="s">
        <v>711</v>
      </c>
      <c r="C214" s="321" t="s">
        <v>37</v>
      </c>
      <c r="E214" s="321">
        <v>53.339655577299418</v>
      </c>
      <c r="F214" s="321">
        <v>53.339655577299418</v>
      </c>
      <c r="G214" s="321">
        <v>48.177753424657539</v>
      </c>
      <c r="H214" s="321">
        <v>53.339655577299418</v>
      </c>
      <c r="I214" s="321">
        <v>51.619021526418784</v>
      </c>
      <c r="J214" s="321">
        <v>53.339655577299418</v>
      </c>
      <c r="K214" s="321">
        <v>51.619021526418784</v>
      </c>
      <c r="L214" s="321">
        <v>53.339655577299418</v>
      </c>
      <c r="M214" s="321">
        <v>53.339655577299418</v>
      </c>
      <c r="N214" s="321">
        <v>51.619021526418784</v>
      </c>
      <c r="O214" s="321">
        <v>53.339655577299418</v>
      </c>
      <c r="P214" s="321">
        <v>51.619021526418784</v>
      </c>
      <c r="Q214" s="321">
        <v>53.339655577299418</v>
      </c>
      <c r="R214" s="321">
        <v>628.03142857142859</v>
      </c>
    </row>
    <row r="215" spans="1:18" ht="14.25" customHeight="1">
      <c r="B215" s="321" t="s">
        <v>712</v>
      </c>
      <c r="E215" s="321">
        <v>0</v>
      </c>
      <c r="F215" s="321">
        <v>0</v>
      </c>
      <c r="G215" s="321">
        <v>0</v>
      </c>
      <c r="H215" s="321">
        <v>0</v>
      </c>
      <c r="I215" s="321">
        <v>0</v>
      </c>
      <c r="J215" s="321">
        <v>0</v>
      </c>
      <c r="K215" s="321">
        <v>0</v>
      </c>
      <c r="L215" s="321">
        <v>0</v>
      </c>
      <c r="M215" s="321">
        <v>0</v>
      </c>
      <c r="N215" s="321">
        <v>0</v>
      </c>
      <c r="O215" s="321">
        <v>0</v>
      </c>
      <c r="P215" s="321">
        <v>0</v>
      </c>
      <c r="Q215" s="321">
        <v>0</v>
      </c>
      <c r="R215" s="321">
        <v>0</v>
      </c>
    </row>
    <row r="216" spans="1:18" ht="14.25" customHeight="1">
      <c r="B216" s="321" t="s">
        <v>533</v>
      </c>
      <c r="C216" s="321" t="s">
        <v>480</v>
      </c>
      <c r="E216" s="321">
        <v>60.331052463696004</v>
      </c>
      <c r="F216" s="321">
        <v>60.133869138494454</v>
      </c>
      <c r="G216" s="321">
        <v>56.872247642342238</v>
      </c>
      <c r="H216" s="321">
        <v>56.686499561683057</v>
      </c>
      <c r="I216" s="321">
        <v>61.553700750798676</v>
      </c>
      <c r="J216" s="321">
        <v>60.331052463696004</v>
      </c>
      <c r="K216" s="321">
        <v>60.455478640707234</v>
      </c>
      <c r="L216" s="321">
        <v>61.235078444229629</v>
      </c>
      <c r="M216" s="321">
        <v>60.315854960905597</v>
      </c>
      <c r="N216" s="321">
        <v>60.735152845496778</v>
      </c>
      <c r="O216" s="321">
        <v>60.250602017910289</v>
      </c>
      <c r="P216" s="321">
        <v>66.062642159564518</v>
      </c>
      <c r="Q216" s="321">
        <v>65.176937211822022</v>
      </c>
      <c r="R216" s="321">
        <v>729.80911583765044</v>
      </c>
    </row>
    <row r="217" spans="1:18" ht="14.25" customHeight="1">
      <c r="B217" s="321" t="s">
        <v>534</v>
      </c>
      <c r="C217" s="321" t="s">
        <v>480</v>
      </c>
      <c r="D217" s="321" t="s">
        <v>37</v>
      </c>
      <c r="E217" s="321">
        <v>0</v>
      </c>
      <c r="F217" s="321">
        <v>0</v>
      </c>
      <c r="G217" s="321">
        <v>0</v>
      </c>
      <c r="H217" s="321">
        <v>0</v>
      </c>
      <c r="I217" s="321">
        <v>0</v>
      </c>
      <c r="J217" s="321">
        <v>0</v>
      </c>
      <c r="K217" s="321">
        <v>0</v>
      </c>
      <c r="L217" s="321">
        <v>0</v>
      </c>
      <c r="M217" s="321">
        <v>0</v>
      </c>
      <c r="N217" s="321">
        <v>0</v>
      </c>
      <c r="O217" s="321">
        <v>0</v>
      </c>
      <c r="P217" s="321">
        <v>0</v>
      </c>
      <c r="Q217" s="321">
        <v>0</v>
      </c>
      <c r="R217" s="321">
        <v>0</v>
      </c>
    </row>
    <row r="218" spans="1:18" ht="14.25" customHeight="1">
      <c r="B218" s="321" t="s">
        <v>409</v>
      </c>
      <c r="C218" s="321" t="s">
        <v>480</v>
      </c>
      <c r="D218" s="321" t="s">
        <v>37</v>
      </c>
      <c r="E218" s="321">
        <v>0</v>
      </c>
      <c r="F218" s="321">
        <v>0</v>
      </c>
      <c r="G218" s="321">
        <v>0</v>
      </c>
      <c r="H218" s="321">
        <v>0</v>
      </c>
      <c r="I218" s="321">
        <v>0</v>
      </c>
      <c r="J218" s="321">
        <v>0</v>
      </c>
      <c r="K218" s="321">
        <v>0</v>
      </c>
      <c r="L218" s="321">
        <v>0</v>
      </c>
      <c r="M218" s="321">
        <v>0</v>
      </c>
      <c r="N218" s="321">
        <v>0</v>
      </c>
      <c r="O218" s="321">
        <v>0</v>
      </c>
      <c r="P218" s="321">
        <v>0</v>
      </c>
      <c r="Q218" s="321">
        <v>0</v>
      </c>
      <c r="R218" s="321">
        <v>0</v>
      </c>
    </row>
    <row r="219" spans="1:18" ht="14.25" customHeight="1">
      <c r="B219" s="321" t="s">
        <v>535</v>
      </c>
      <c r="C219" s="321" t="s">
        <v>480</v>
      </c>
      <c r="D219" s="321" t="s">
        <v>37</v>
      </c>
      <c r="E219" s="321">
        <v>0</v>
      </c>
      <c r="F219" s="321">
        <v>0</v>
      </c>
      <c r="G219" s="321">
        <v>0</v>
      </c>
      <c r="H219" s="321">
        <v>0</v>
      </c>
      <c r="I219" s="321">
        <v>0</v>
      </c>
      <c r="J219" s="321">
        <v>0</v>
      </c>
      <c r="K219" s="321">
        <v>0</v>
      </c>
      <c r="L219" s="321">
        <v>0</v>
      </c>
      <c r="M219" s="321">
        <v>0</v>
      </c>
      <c r="N219" s="321">
        <v>0</v>
      </c>
      <c r="O219" s="321">
        <v>0</v>
      </c>
      <c r="P219" s="321">
        <v>0</v>
      </c>
      <c r="Q219" s="321">
        <v>0</v>
      </c>
      <c r="R219" s="321">
        <v>0</v>
      </c>
    </row>
    <row r="220" spans="1:18" ht="14.25" customHeight="1">
      <c r="B220" s="321" t="s">
        <v>536</v>
      </c>
      <c r="E220" s="321">
        <v>56.519141465653263</v>
      </c>
      <c r="F220" s="321">
        <v>54.222129934555724</v>
      </c>
      <c r="G220" s="321">
        <v>51.026997641360374</v>
      </c>
      <c r="H220" s="321">
        <v>52.050012981162702</v>
      </c>
      <c r="I220" s="321">
        <v>58.180900072231466</v>
      </c>
      <c r="J220" s="321">
        <v>56.519141465653263</v>
      </c>
      <c r="K220" s="321">
        <v>57.182652446860388</v>
      </c>
      <c r="L220" s="321">
        <v>56.878674569848734</v>
      </c>
      <c r="M220" s="321">
        <v>56.484946872014305</v>
      </c>
      <c r="N220" s="321">
        <v>56.021576451253104</v>
      </c>
      <c r="O220" s="321">
        <v>55.031473363615049</v>
      </c>
      <c r="P220" s="321">
        <v>65.774646201621565</v>
      </c>
      <c r="Q220" s="321">
        <v>62.434194334523035</v>
      </c>
      <c r="R220" s="321">
        <v>681.80734633469967</v>
      </c>
    </row>
    <row r="221" spans="1:18" ht="14.25" customHeight="1">
      <c r="B221" s="321" t="s">
        <v>537</v>
      </c>
      <c r="C221" s="321" t="s">
        <v>480</v>
      </c>
      <c r="D221" s="321" t="s">
        <v>37</v>
      </c>
      <c r="E221" s="321">
        <v>0</v>
      </c>
      <c r="F221" s="321">
        <v>0</v>
      </c>
      <c r="G221" s="321">
        <v>0</v>
      </c>
      <c r="H221" s="321">
        <v>0</v>
      </c>
      <c r="I221" s="321">
        <v>0</v>
      </c>
      <c r="J221" s="321">
        <v>0</v>
      </c>
      <c r="K221" s="321">
        <v>0</v>
      </c>
      <c r="L221" s="321">
        <v>0</v>
      </c>
      <c r="M221" s="321">
        <v>0</v>
      </c>
      <c r="N221" s="321">
        <v>0</v>
      </c>
      <c r="O221" s="321">
        <v>0</v>
      </c>
      <c r="P221" s="321">
        <v>0</v>
      </c>
      <c r="Q221" s="321">
        <v>0</v>
      </c>
      <c r="R221" s="321">
        <v>0</v>
      </c>
    </row>
    <row r="222" spans="1:18" ht="14.25" customHeight="1">
      <c r="B222" s="321" t="s">
        <v>538</v>
      </c>
      <c r="C222" s="321" t="s">
        <v>539</v>
      </c>
      <c r="D222" s="321" t="s">
        <v>540</v>
      </c>
      <c r="E222" s="321">
        <v>0</v>
      </c>
      <c r="F222" s="321">
        <v>0</v>
      </c>
      <c r="G222" s="321">
        <v>0</v>
      </c>
      <c r="H222" s="321">
        <v>0</v>
      </c>
      <c r="I222" s="321">
        <v>0</v>
      </c>
      <c r="J222" s="321">
        <v>0</v>
      </c>
      <c r="K222" s="321">
        <v>0</v>
      </c>
      <c r="L222" s="321">
        <v>0</v>
      </c>
      <c r="M222" s="321">
        <v>0</v>
      </c>
      <c r="N222" s="321">
        <v>0</v>
      </c>
      <c r="O222" s="321">
        <v>0</v>
      </c>
      <c r="P222" s="321">
        <v>0</v>
      </c>
      <c r="Q222" s="321">
        <v>0</v>
      </c>
      <c r="R222" s="321">
        <v>0</v>
      </c>
    </row>
    <row r="223" spans="1:18" ht="14.25" customHeight="1">
      <c r="B223" s="321" t="s">
        <v>541</v>
      </c>
      <c r="C223" s="321" t="s">
        <v>480</v>
      </c>
      <c r="D223" s="321" t="s">
        <v>37</v>
      </c>
      <c r="E223" s="321">
        <v>0</v>
      </c>
      <c r="F223" s="321">
        <v>0</v>
      </c>
      <c r="G223" s="321">
        <v>0</v>
      </c>
      <c r="H223" s="321">
        <v>0</v>
      </c>
      <c r="I223" s="321">
        <v>0</v>
      </c>
      <c r="J223" s="321">
        <v>0</v>
      </c>
      <c r="K223" s="321">
        <v>0</v>
      </c>
      <c r="L223" s="321">
        <v>0</v>
      </c>
      <c r="M223" s="321">
        <v>0</v>
      </c>
      <c r="N223" s="321">
        <v>0</v>
      </c>
      <c r="O223" s="321">
        <v>0</v>
      </c>
      <c r="P223" s="321">
        <v>0</v>
      </c>
      <c r="Q223" s="321">
        <v>0</v>
      </c>
      <c r="R223" s="321">
        <v>0</v>
      </c>
    </row>
    <row r="224" spans="1:18" ht="14.25" customHeight="1"/>
    <row r="225" spans="1:18" ht="14.25" customHeight="1">
      <c r="A225" s="321" t="s">
        <v>415</v>
      </c>
    </row>
    <row r="226" spans="1:18" ht="14.25" customHeight="1">
      <c r="B226" s="321" t="s">
        <v>416</v>
      </c>
      <c r="C226" s="321" t="s">
        <v>542</v>
      </c>
      <c r="D226" s="321">
        <v>7.6499999999999999E-2</v>
      </c>
      <c r="E226" s="321">
        <v>82.47</v>
      </c>
      <c r="F226" s="321">
        <v>82.47</v>
      </c>
      <c r="G226" s="321">
        <v>74.489999999999995</v>
      </c>
      <c r="H226" s="321">
        <v>82.47</v>
      </c>
      <c r="I226" s="321">
        <v>79.81</v>
      </c>
      <c r="J226" s="321">
        <v>82.47</v>
      </c>
      <c r="K226" s="321">
        <v>79.81</v>
      </c>
      <c r="L226" s="321">
        <v>82.47</v>
      </c>
      <c r="M226" s="321">
        <v>82.47</v>
      </c>
      <c r="N226" s="321">
        <v>79.81</v>
      </c>
      <c r="O226" s="321">
        <v>82.47</v>
      </c>
      <c r="P226" s="321">
        <v>79.81</v>
      </c>
      <c r="Q226" s="321">
        <v>82.47</v>
      </c>
      <c r="R226" s="321">
        <v>971.02</v>
      </c>
    </row>
    <row r="227" spans="1:18" ht="14.25" customHeight="1">
      <c r="B227" s="321" t="s">
        <v>417</v>
      </c>
      <c r="C227" s="321" t="s">
        <v>479</v>
      </c>
      <c r="D227" s="321">
        <v>8.0000000000000002E-3</v>
      </c>
      <c r="E227" s="321">
        <v>3.56</v>
      </c>
      <c r="F227" s="321">
        <v>6.47</v>
      </c>
      <c r="G227" s="321">
        <v>5.26</v>
      </c>
      <c r="H227" s="321">
        <v>5.17</v>
      </c>
      <c r="I227" s="321">
        <v>4.07</v>
      </c>
      <c r="J227" s="321">
        <v>3.56</v>
      </c>
      <c r="K227" s="321">
        <v>3.13</v>
      </c>
      <c r="L227" s="321">
        <v>2.59</v>
      </c>
      <c r="M227" s="321">
        <v>1.94</v>
      </c>
      <c r="N227" s="321">
        <v>1.25</v>
      </c>
      <c r="O227" s="321">
        <v>1.29</v>
      </c>
      <c r="P227" s="321">
        <v>1.25</v>
      </c>
      <c r="Q227" s="321">
        <v>1.29</v>
      </c>
      <c r="R227" s="321">
        <v>37.269999999999996</v>
      </c>
    </row>
    <row r="228" spans="1:18" ht="14.25" customHeight="1">
      <c r="B228" s="321" t="s">
        <v>418</v>
      </c>
      <c r="C228" s="321" t="s">
        <v>542</v>
      </c>
      <c r="D228" s="321">
        <v>2.7E-2</v>
      </c>
      <c r="E228" s="321">
        <v>18.72</v>
      </c>
      <c r="F228" s="321">
        <v>29.11</v>
      </c>
      <c r="G228" s="321">
        <v>21.35</v>
      </c>
      <c r="H228" s="321">
        <v>22.59</v>
      </c>
      <c r="I228" s="321">
        <v>20.420000000000002</v>
      </c>
      <c r="J228" s="321">
        <v>18.72</v>
      </c>
      <c r="K228" s="321">
        <v>19.66</v>
      </c>
      <c r="L228" s="321">
        <v>18.8</v>
      </c>
      <c r="M228" s="321">
        <v>16.88</v>
      </c>
      <c r="N228" s="321">
        <v>15.58</v>
      </c>
      <c r="O228" s="321">
        <v>12.34</v>
      </c>
      <c r="P228" s="321">
        <v>16.87</v>
      </c>
      <c r="Q228" s="321">
        <v>16.940000000000001</v>
      </c>
      <c r="R228" s="321">
        <v>229.26000000000002</v>
      </c>
    </row>
    <row r="229" spans="1:18" ht="14.25" customHeight="1">
      <c r="B229" s="321" t="s">
        <v>543</v>
      </c>
      <c r="E229" s="321">
        <v>0.55000000000000004</v>
      </c>
      <c r="F229" s="321">
        <v>1</v>
      </c>
      <c r="G229" s="321">
        <v>0.9</v>
      </c>
      <c r="H229" s="321">
        <v>0.8</v>
      </c>
      <c r="I229" s="321">
        <v>0.65</v>
      </c>
      <c r="J229" s="321">
        <v>0.55000000000000004</v>
      </c>
      <c r="K229" s="321">
        <v>0.5</v>
      </c>
      <c r="L229" s="321">
        <v>0.4</v>
      </c>
      <c r="M229" s="321">
        <v>0.3</v>
      </c>
      <c r="N229" s="321">
        <v>0.2</v>
      </c>
      <c r="O229" s="321">
        <v>0.2</v>
      </c>
      <c r="P229" s="321">
        <v>0.2</v>
      </c>
      <c r="Q229" s="321">
        <v>0.2</v>
      </c>
    </row>
    <row r="230" spans="1:18" ht="14.25" customHeight="1">
      <c r="B230" s="321" t="s">
        <v>544</v>
      </c>
      <c r="E230" s="321">
        <v>0.64300000000000002</v>
      </c>
      <c r="F230" s="321">
        <v>1</v>
      </c>
      <c r="G230" s="321">
        <v>0.81200000000000006</v>
      </c>
      <c r="H230" s="321">
        <v>0.77600000000000002</v>
      </c>
      <c r="I230" s="321">
        <v>0.72499999999999998</v>
      </c>
      <c r="J230" s="321">
        <v>0.64300000000000002</v>
      </c>
      <c r="K230" s="321">
        <v>0.69799999999999995</v>
      </c>
      <c r="L230" s="321">
        <v>0.64600000000000002</v>
      </c>
      <c r="M230" s="321">
        <v>0.57999999999999996</v>
      </c>
      <c r="N230" s="321">
        <v>0.55300000000000005</v>
      </c>
      <c r="O230" s="321">
        <v>0.42399999999999999</v>
      </c>
      <c r="P230" s="321">
        <v>0.59899999999999998</v>
      </c>
      <c r="Q230" s="321">
        <v>0.58199999999999996</v>
      </c>
    </row>
    <row r="231" spans="1:18" ht="14.25" customHeight="1">
      <c r="B231" s="321" t="s">
        <v>27</v>
      </c>
      <c r="C231" s="321" t="s">
        <v>480</v>
      </c>
      <c r="D231" s="321" t="s">
        <v>37</v>
      </c>
      <c r="E231" s="321">
        <v>0</v>
      </c>
      <c r="F231" s="321">
        <v>0</v>
      </c>
      <c r="G231" s="321">
        <v>0</v>
      </c>
      <c r="H231" s="321">
        <v>0</v>
      </c>
      <c r="I231" s="321">
        <v>0</v>
      </c>
      <c r="J231" s="321">
        <v>0</v>
      </c>
      <c r="K231" s="321">
        <v>0</v>
      </c>
      <c r="L231" s="321">
        <v>0</v>
      </c>
      <c r="M231" s="321">
        <v>0</v>
      </c>
      <c r="N231" s="321">
        <v>0</v>
      </c>
      <c r="O231" s="321">
        <v>0</v>
      </c>
      <c r="P231" s="321">
        <v>0</v>
      </c>
      <c r="Q231" s="321">
        <v>0</v>
      </c>
      <c r="R231" s="321">
        <v>0</v>
      </c>
    </row>
    <row r="232" spans="1:18" ht="14.25" customHeight="1"/>
    <row r="233" spans="1:18" ht="14.25" customHeight="1"/>
    <row r="234" spans="1:18" ht="14.25" customHeight="1">
      <c r="A234" s="321" t="s">
        <v>545</v>
      </c>
    </row>
    <row r="235" spans="1:18" ht="14.25" customHeight="1">
      <c r="A235" s="321" t="s">
        <v>713</v>
      </c>
      <c r="E235" s="321">
        <v>31</v>
      </c>
      <c r="F235" s="321">
        <v>31</v>
      </c>
      <c r="G235" s="321">
        <v>28</v>
      </c>
      <c r="H235" s="321">
        <v>31</v>
      </c>
      <c r="I235" s="321">
        <v>30</v>
      </c>
      <c r="J235" s="321">
        <v>31</v>
      </c>
      <c r="K235" s="321">
        <v>30</v>
      </c>
      <c r="L235" s="321">
        <v>31</v>
      </c>
      <c r="M235" s="321">
        <v>31</v>
      </c>
      <c r="N235" s="321">
        <v>30</v>
      </c>
      <c r="O235" s="321">
        <v>31</v>
      </c>
      <c r="P235" s="321">
        <v>30</v>
      </c>
      <c r="Q235" s="321">
        <v>31</v>
      </c>
      <c r="R235" s="321">
        <v>365</v>
      </c>
    </row>
    <row r="236" spans="1:18" ht="14.25" customHeight="1">
      <c r="A236" s="321" t="s">
        <v>775</v>
      </c>
      <c r="E236" s="321">
        <v>4.4285714285714288</v>
      </c>
      <c r="F236" s="321">
        <v>4.4285714285714288</v>
      </c>
      <c r="G236" s="321">
        <v>4</v>
      </c>
      <c r="H236" s="321">
        <v>4.4285714285714288</v>
      </c>
      <c r="I236" s="321">
        <v>4.2857142857142856</v>
      </c>
      <c r="J236" s="321">
        <v>4.4285714285714288</v>
      </c>
      <c r="K236" s="321">
        <v>4.2857142857142856</v>
      </c>
      <c r="L236" s="321">
        <v>4.4285714285714288</v>
      </c>
      <c r="M236" s="321">
        <v>4.4285714285714288</v>
      </c>
      <c r="N236" s="321">
        <v>4.2857142857142856</v>
      </c>
      <c r="O236" s="321">
        <v>4.4285714285714288</v>
      </c>
      <c r="P236" s="321">
        <v>4.2857142857142856</v>
      </c>
      <c r="Q236" s="321">
        <v>4.4285714285714288</v>
      </c>
    </row>
    <row r="237" spans="1:18" ht="14.25" customHeight="1"/>
    <row r="238" spans="1:18" ht="14.25" customHeight="1">
      <c r="A238" s="321" t="s">
        <v>726</v>
      </c>
      <c r="E238" s="321">
        <v>1515.2</v>
      </c>
      <c r="F238" s="321">
        <v>3363.2</v>
      </c>
      <c r="G238" s="321">
        <v>1878.4</v>
      </c>
      <c r="H238" s="321">
        <v>1708.8</v>
      </c>
      <c r="I238" s="321">
        <v>984</v>
      </c>
      <c r="J238" s="321">
        <v>1515.2</v>
      </c>
      <c r="K238" s="321">
        <v>1259.2</v>
      </c>
      <c r="L238" s="321">
        <v>1380.6399999999999</v>
      </c>
      <c r="M238" s="321">
        <v>1512</v>
      </c>
      <c r="N238" s="321">
        <v>1616</v>
      </c>
      <c r="O238" s="321">
        <v>1974.4</v>
      </c>
      <c r="P238" s="321">
        <v>1232</v>
      </c>
      <c r="Q238" s="321">
        <v>12628</v>
      </c>
      <c r="R238" s="321">
        <v>31051.84</v>
      </c>
    </row>
    <row r="239" spans="1:18" ht="14.25" customHeight="1">
      <c r="A239" s="321" t="s">
        <v>776</v>
      </c>
      <c r="E239" s="321">
        <v>20672</v>
      </c>
      <c r="F239" s="321">
        <v>20332</v>
      </c>
      <c r="G239" s="321">
        <v>20808</v>
      </c>
      <c r="H239" s="321">
        <v>23970</v>
      </c>
      <c r="I239" s="321">
        <v>18258</v>
      </c>
      <c r="J239" s="321">
        <v>20672</v>
      </c>
      <c r="K239" s="321">
        <v>19992</v>
      </c>
      <c r="L239" s="321">
        <v>18462</v>
      </c>
      <c r="M239" s="321">
        <v>20366</v>
      </c>
      <c r="N239" s="321">
        <v>18360</v>
      </c>
      <c r="O239" s="321">
        <v>19985</v>
      </c>
      <c r="P239" s="321">
        <v>15708</v>
      </c>
      <c r="Q239" s="321">
        <v>17027.5</v>
      </c>
      <c r="R239" s="321">
        <v>233940.5</v>
      </c>
    </row>
    <row r="240" spans="1:18" ht="14.25" customHeight="1">
      <c r="A240" s="321" t="s">
        <v>777</v>
      </c>
      <c r="E240" s="321">
        <v>22187.200000000001</v>
      </c>
      <c r="F240" s="321">
        <v>23695.200000000001</v>
      </c>
      <c r="G240" s="321">
        <v>22686.400000000001</v>
      </c>
      <c r="H240" s="321">
        <v>25678.799999999999</v>
      </c>
      <c r="I240" s="321">
        <v>19242</v>
      </c>
      <c r="J240" s="321">
        <v>22187.200000000001</v>
      </c>
      <c r="K240" s="321">
        <v>21251.200000000001</v>
      </c>
      <c r="L240" s="321">
        <v>19842.64</v>
      </c>
      <c r="M240" s="321">
        <v>21878</v>
      </c>
      <c r="N240" s="321">
        <v>19976</v>
      </c>
      <c r="O240" s="321">
        <v>21959.4</v>
      </c>
      <c r="P240" s="321">
        <v>16940</v>
      </c>
      <c r="Q240" s="321">
        <v>29655.5</v>
      </c>
      <c r="R240" s="321">
        <v>264992.34000000003</v>
      </c>
    </row>
    <row r="241" spans="1:18" ht="14.25" customHeight="1"/>
    <row r="242" spans="1:18" ht="14.25" customHeight="1"/>
    <row r="243" spans="1:18" ht="14.25" customHeight="1">
      <c r="A243" s="321" t="s">
        <v>548</v>
      </c>
      <c r="E243" s="321">
        <v>203.71428571428572</v>
      </c>
      <c r="F243" s="321">
        <v>203.71428571428572</v>
      </c>
      <c r="G243" s="321">
        <v>184</v>
      </c>
      <c r="H243" s="321">
        <v>203.71428571428572</v>
      </c>
      <c r="I243" s="321">
        <v>197.14285714285714</v>
      </c>
      <c r="J243" s="321">
        <v>203.71428571428572</v>
      </c>
      <c r="K243" s="321">
        <v>197.14285714285714</v>
      </c>
      <c r="L243" s="321">
        <v>203.71428571428572</v>
      </c>
      <c r="M243" s="321">
        <v>203.71428571428572</v>
      </c>
      <c r="N243" s="321">
        <v>197.14285714285714</v>
      </c>
      <c r="O243" s="321">
        <v>203.71428571428572</v>
      </c>
      <c r="P243" s="321">
        <v>197.14285714285714</v>
      </c>
      <c r="Q243" s="321">
        <v>203.71428571428572</v>
      </c>
      <c r="R243" s="321">
        <v>2398.5714285714289</v>
      </c>
    </row>
    <row r="244" spans="1:18" ht="14.25" customHeight="1">
      <c r="A244" s="321" t="s">
        <v>549</v>
      </c>
      <c r="E244" s="321">
        <v>1024.6828571428573</v>
      </c>
      <c r="F244" s="321">
        <v>1024.6828571428573</v>
      </c>
      <c r="G244" s="321">
        <v>925.5200000000001</v>
      </c>
      <c r="H244" s="321">
        <v>1024.6828571428573</v>
      </c>
      <c r="I244" s="321">
        <v>991.62857142857149</v>
      </c>
      <c r="J244" s="321">
        <v>1024.6828571428573</v>
      </c>
      <c r="K244" s="321">
        <v>991.62857142857149</v>
      </c>
      <c r="L244" s="321">
        <v>1024.6828571428573</v>
      </c>
      <c r="M244" s="321">
        <v>1024.6828571428573</v>
      </c>
      <c r="N244" s="321">
        <v>991.62857142857149</v>
      </c>
      <c r="O244" s="321">
        <v>1024.6828571428573</v>
      </c>
      <c r="P244" s="321">
        <v>991.62857142857149</v>
      </c>
      <c r="Q244" s="321">
        <v>1024.6828571428573</v>
      </c>
      <c r="R244" s="321">
        <v>12064.814285714288</v>
      </c>
    </row>
    <row r="245" spans="1:18" ht="14.25" customHeight="1">
      <c r="A245" s="321" t="s">
        <v>550</v>
      </c>
      <c r="E245" s="321">
        <v>5.03</v>
      </c>
      <c r="F245" s="321">
        <v>5.03</v>
      </c>
      <c r="G245" s="321">
        <v>5.03</v>
      </c>
      <c r="H245" s="321">
        <v>5.03</v>
      </c>
      <c r="I245" s="321">
        <v>5.03</v>
      </c>
      <c r="J245" s="321">
        <v>5.03</v>
      </c>
      <c r="K245" s="321">
        <v>5.03</v>
      </c>
      <c r="L245" s="321">
        <v>5.03</v>
      </c>
      <c r="M245" s="321">
        <v>5.03</v>
      </c>
      <c r="N245" s="321">
        <v>5.03</v>
      </c>
      <c r="O245" s="321">
        <v>5.03</v>
      </c>
      <c r="P245" s="321">
        <v>5.03</v>
      </c>
      <c r="Q245" s="321">
        <v>5.03</v>
      </c>
    </row>
    <row r="246" spans="1:18" ht="14.25" customHeight="1">
      <c r="A246" s="321" t="s">
        <v>551</v>
      </c>
      <c r="E246" s="321">
        <v>1.1775392237819984</v>
      </c>
      <c r="F246" s="321">
        <v>1.1775392237819984</v>
      </c>
      <c r="G246" s="321">
        <v>1.0635838150289016</v>
      </c>
      <c r="H246" s="321">
        <v>1.1775392237819984</v>
      </c>
      <c r="I246" s="321">
        <v>1.1395540875309662</v>
      </c>
      <c r="J246" s="321">
        <v>1.1775392237819984</v>
      </c>
      <c r="K246" s="321">
        <v>1.1395540875309662</v>
      </c>
      <c r="L246" s="321">
        <v>1.1775392237819984</v>
      </c>
      <c r="M246" s="321">
        <v>1.1775392237819984</v>
      </c>
      <c r="N246" s="321">
        <v>1.1395540875309662</v>
      </c>
      <c r="O246" s="321">
        <v>1.1775392237819984</v>
      </c>
      <c r="P246" s="321">
        <v>1.1395540875309662</v>
      </c>
      <c r="Q246" s="321">
        <v>1.1775392237819984</v>
      </c>
    </row>
    <row r="247" spans="1:18" ht="14.25" customHeight="1"/>
    <row r="248" spans="1:18" ht="14.25" customHeight="1"/>
    <row r="249" spans="1:18" ht="14.25" customHeight="1"/>
    <row r="250" spans="1:18" ht="14.25" customHeight="1"/>
    <row r="251" spans="1:18" ht="14.25" customHeight="1"/>
    <row r="252" spans="1:18" ht="14.25" customHeight="1"/>
    <row r="253" spans="1:18" ht="14.25" customHeight="1"/>
    <row r="254" spans="1:18" ht="14.25" customHeight="1"/>
    <row r="255" spans="1:18" ht="14.25" customHeight="1"/>
    <row r="256" spans="1:18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00"/>
  <sheetViews>
    <sheetView workbookViewId="0"/>
  </sheetViews>
  <sheetFormatPr defaultColWidth="14.44140625" defaultRowHeight="15" customHeight="1"/>
  <cols>
    <col min="1" max="1" width="8.44140625" customWidth="1"/>
    <col min="2" max="2" width="28.109375" customWidth="1"/>
    <col min="3" max="16" width="9.6640625" customWidth="1"/>
    <col min="17" max="26" width="8.6640625" customWidth="1"/>
  </cols>
  <sheetData>
    <row r="1" spans="1:17" ht="14.25" customHeight="1">
      <c r="A1" s="305" t="s">
        <v>378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25" customHeight="1">
      <c r="A2" s="305" t="s">
        <v>778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ht="14.25" customHeight="1">
      <c r="A3" s="305" t="s">
        <v>380</v>
      </c>
      <c r="B3" s="305">
        <v>2017</v>
      </c>
    </row>
    <row r="4" spans="1:17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08" t="s">
        <v>33</v>
      </c>
      <c r="Q4" s="308" t="s">
        <v>542</v>
      </c>
    </row>
    <row r="5" spans="1:17" ht="14.25" customHeight="1"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17" ht="14.25" customHeight="1">
      <c r="A6" s="305" t="s">
        <v>728</v>
      </c>
    </row>
    <row r="7" spans="1:17" ht="14.25" customHeight="1">
      <c r="A7" s="305"/>
      <c r="B7" s="321" t="s">
        <v>779</v>
      </c>
      <c r="C7" s="311">
        <v>0</v>
      </c>
      <c r="D7" s="311">
        <v>0</v>
      </c>
      <c r="E7" s="311">
        <v>0</v>
      </c>
      <c r="F7" s="311">
        <v>0</v>
      </c>
      <c r="G7" s="311">
        <v>0</v>
      </c>
      <c r="H7" s="311">
        <v>0</v>
      </c>
      <c r="I7" s="311">
        <v>0</v>
      </c>
      <c r="J7" s="311">
        <v>0</v>
      </c>
      <c r="K7" s="311">
        <v>0</v>
      </c>
      <c r="L7" s="311">
        <v>0</v>
      </c>
      <c r="M7" s="311">
        <v>0</v>
      </c>
      <c r="N7" s="311">
        <v>0</v>
      </c>
      <c r="O7" s="311">
        <v>0</v>
      </c>
      <c r="P7" s="311">
        <v>0</v>
      </c>
      <c r="Q7" s="320">
        <v>0</v>
      </c>
    </row>
    <row r="8" spans="1:17" ht="14.25" customHeight="1">
      <c r="A8" s="305"/>
      <c r="B8" s="321" t="s">
        <v>780</v>
      </c>
      <c r="C8" s="311">
        <v>0</v>
      </c>
      <c r="D8" s="311">
        <v>0</v>
      </c>
      <c r="E8" s="311">
        <v>0</v>
      </c>
      <c r="F8" s="311">
        <v>0</v>
      </c>
      <c r="G8" s="311">
        <v>0</v>
      </c>
      <c r="H8" s="311">
        <v>0</v>
      </c>
      <c r="I8" s="311">
        <v>0</v>
      </c>
      <c r="J8" s="311">
        <v>0</v>
      </c>
      <c r="K8" s="311">
        <v>0</v>
      </c>
      <c r="L8" s="311">
        <v>0</v>
      </c>
      <c r="M8" s="311">
        <v>0</v>
      </c>
      <c r="N8" s="311">
        <v>0</v>
      </c>
      <c r="O8" s="311">
        <v>0</v>
      </c>
      <c r="P8" s="311">
        <v>0</v>
      </c>
      <c r="Q8" s="320">
        <v>0</v>
      </c>
    </row>
    <row r="9" spans="1:17" ht="14.25" customHeight="1">
      <c r="A9" s="305"/>
      <c r="B9" s="321" t="s">
        <v>781</v>
      </c>
      <c r="C9" s="311">
        <v>0</v>
      </c>
      <c r="D9" s="311">
        <v>0</v>
      </c>
      <c r="E9" s="311">
        <v>0</v>
      </c>
      <c r="F9" s="311">
        <v>0</v>
      </c>
      <c r="G9" s="311">
        <v>0</v>
      </c>
      <c r="H9" s="311">
        <v>0</v>
      </c>
      <c r="I9" s="311">
        <v>0</v>
      </c>
      <c r="J9" s="311">
        <v>0</v>
      </c>
      <c r="K9" s="311">
        <v>0</v>
      </c>
      <c r="L9" s="311">
        <v>0</v>
      </c>
      <c r="M9" s="311">
        <v>0</v>
      </c>
      <c r="N9" s="311">
        <v>0</v>
      </c>
      <c r="O9" s="311">
        <v>0</v>
      </c>
      <c r="P9" s="311">
        <v>0</v>
      </c>
      <c r="Q9" s="320">
        <v>0</v>
      </c>
    </row>
    <row r="10" spans="1:17" ht="14.25" customHeight="1">
      <c r="A10" s="305"/>
      <c r="B10" s="321" t="s">
        <v>782</v>
      </c>
      <c r="C10" s="311">
        <v>0</v>
      </c>
      <c r="D10" s="311">
        <v>0</v>
      </c>
      <c r="E10" s="311">
        <v>0</v>
      </c>
      <c r="F10" s="311">
        <v>0</v>
      </c>
      <c r="G10" s="311">
        <v>0</v>
      </c>
      <c r="H10" s="311">
        <v>0</v>
      </c>
      <c r="I10" s="311">
        <v>0</v>
      </c>
      <c r="J10" s="311">
        <v>0</v>
      </c>
      <c r="K10" s="311">
        <v>0</v>
      </c>
      <c r="L10" s="311">
        <v>0</v>
      </c>
      <c r="M10" s="311">
        <v>0</v>
      </c>
      <c r="N10" s="311">
        <v>0</v>
      </c>
      <c r="O10" s="311">
        <v>0</v>
      </c>
      <c r="P10" s="311">
        <v>0</v>
      </c>
      <c r="Q10" s="320">
        <v>0</v>
      </c>
    </row>
    <row r="11" spans="1:17" ht="14.25" customHeight="1">
      <c r="A11" s="305"/>
      <c r="B11" s="321" t="s">
        <v>783</v>
      </c>
      <c r="C11" s="311">
        <v>0</v>
      </c>
      <c r="D11" s="311">
        <v>0</v>
      </c>
      <c r="E11" s="311">
        <v>0</v>
      </c>
      <c r="F11" s="311">
        <v>0</v>
      </c>
      <c r="G11" s="311">
        <v>0</v>
      </c>
      <c r="H11" s="311">
        <v>0</v>
      </c>
      <c r="I11" s="311">
        <v>0</v>
      </c>
      <c r="J11" s="311">
        <v>0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311">
        <v>0</v>
      </c>
      <c r="Q11" s="320">
        <v>0</v>
      </c>
    </row>
    <row r="12" spans="1:17" ht="14.25" customHeight="1">
      <c r="A12" s="305"/>
      <c r="B12" s="321" t="s">
        <v>784</v>
      </c>
      <c r="C12" s="311">
        <v>0</v>
      </c>
      <c r="D12" s="311">
        <v>0</v>
      </c>
      <c r="E12" s="311">
        <v>0</v>
      </c>
      <c r="F12" s="311">
        <v>0</v>
      </c>
      <c r="G12" s="311">
        <v>0</v>
      </c>
      <c r="H12" s="311">
        <v>0</v>
      </c>
      <c r="I12" s="311">
        <v>0</v>
      </c>
      <c r="J12" s="311">
        <v>0</v>
      </c>
      <c r="K12" s="311">
        <v>0</v>
      </c>
      <c r="L12" s="311">
        <v>0</v>
      </c>
      <c r="M12" s="311">
        <v>0</v>
      </c>
      <c r="N12" s="311">
        <v>0</v>
      </c>
      <c r="O12" s="311">
        <v>0</v>
      </c>
      <c r="P12" s="311">
        <v>0</v>
      </c>
      <c r="Q12" s="320">
        <v>0</v>
      </c>
    </row>
    <row r="13" spans="1:17" ht="14.25" customHeight="1">
      <c r="A13" s="305"/>
      <c r="B13" s="321" t="s">
        <v>785</v>
      </c>
      <c r="C13" s="311">
        <v>0</v>
      </c>
      <c r="D13" s="311">
        <v>0</v>
      </c>
      <c r="E13" s="311">
        <v>0</v>
      </c>
      <c r="F13" s="311">
        <v>0</v>
      </c>
      <c r="G13" s="311">
        <v>0</v>
      </c>
      <c r="H13" s="311">
        <v>0</v>
      </c>
      <c r="I13" s="311">
        <v>0</v>
      </c>
      <c r="J13" s="311">
        <v>0</v>
      </c>
      <c r="K13" s="311">
        <v>0</v>
      </c>
      <c r="L13" s="311">
        <v>0</v>
      </c>
      <c r="M13" s="311">
        <v>0</v>
      </c>
      <c r="N13" s="311">
        <v>0</v>
      </c>
      <c r="O13" s="311">
        <v>0</v>
      </c>
      <c r="P13" s="311">
        <v>0</v>
      </c>
      <c r="Q13" s="320">
        <v>0</v>
      </c>
    </row>
    <row r="14" spans="1:17" ht="14.25" customHeight="1">
      <c r="A14" s="305"/>
      <c r="B14" s="324" t="s">
        <v>786</v>
      </c>
      <c r="C14" s="331">
        <v>0</v>
      </c>
      <c r="D14" s="331">
        <v>0</v>
      </c>
      <c r="E14" s="331">
        <v>0</v>
      </c>
      <c r="F14" s="331">
        <v>0</v>
      </c>
      <c r="G14" s="331">
        <v>0</v>
      </c>
      <c r="H14" s="331">
        <v>0</v>
      </c>
      <c r="I14" s="331">
        <v>0</v>
      </c>
      <c r="J14" s="331">
        <v>0</v>
      </c>
      <c r="K14" s="331">
        <v>0</v>
      </c>
      <c r="L14" s="331">
        <v>0</v>
      </c>
      <c r="M14" s="331">
        <v>0</v>
      </c>
      <c r="N14" s="331">
        <v>0</v>
      </c>
      <c r="O14" s="331">
        <v>0</v>
      </c>
      <c r="P14" s="331">
        <v>0</v>
      </c>
      <c r="Q14" s="323">
        <v>0</v>
      </c>
    </row>
    <row r="15" spans="1:17" ht="14.25" customHeight="1">
      <c r="A15" s="305"/>
      <c r="B15" s="318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20"/>
    </row>
    <row r="16" spans="1:17" ht="14.25" customHeight="1">
      <c r="A16" s="305" t="s">
        <v>585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</row>
    <row r="17" spans="1:17" ht="14.25" customHeight="1">
      <c r="A17" s="305"/>
      <c r="B17" s="321" t="s">
        <v>779</v>
      </c>
      <c r="C17" s="319">
        <v>700</v>
      </c>
      <c r="D17" s="319">
        <v>700</v>
      </c>
      <c r="E17" s="319">
        <v>700</v>
      </c>
      <c r="F17" s="319">
        <v>700</v>
      </c>
      <c r="G17" s="319">
        <v>700</v>
      </c>
      <c r="H17" s="319">
        <v>700</v>
      </c>
      <c r="I17" s="319">
        <v>700</v>
      </c>
      <c r="J17" s="319">
        <v>700</v>
      </c>
      <c r="K17" s="319">
        <v>700</v>
      </c>
      <c r="L17" s="319">
        <v>700</v>
      </c>
      <c r="M17" s="319">
        <v>700</v>
      </c>
      <c r="N17" s="319">
        <v>700</v>
      </c>
      <c r="O17" s="319">
        <v>700</v>
      </c>
      <c r="P17" s="319">
        <v>8400</v>
      </c>
      <c r="Q17" s="320">
        <v>0</v>
      </c>
    </row>
    <row r="18" spans="1:17" ht="14.25" customHeight="1">
      <c r="A18" s="305"/>
      <c r="B18" s="321" t="s">
        <v>780</v>
      </c>
      <c r="C18" s="319">
        <v>350</v>
      </c>
      <c r="D18" s="319">
        <v>350</v>
      </c>
      <c r="E18" s="319">
        <v>350</v>
      </c>
      <c r="F18" s="319">
        <v>350</v>
      </c>
      <c r="G18" s="319">
        <v>350</v>
      </c>
      <c r="H18" s="319">
        <v>350</v>
      </c>
      <c r="I18" s="319">
        <v>350</v>
      </c>
      <c r="J18" s="319">
        <v>350</v>
      </c>
      <c r="K18" s="319">
        <v>350</v>
      </c>
      <c r="L18" s="319">
        <v>350</v>
      </c>
      <c r="M18" s="319">
        <v>350</v>
      </c>
      <c r="N18" s="319">
        <v>350</v>
      </c>
      <c r="O18" s="319">
        <v>350</v>
      </c>
      <c r="P18" s="319">
        <v>4200</v>
      </c>
      <c r="Q18" s="320">
        <v>0</v>
      </c>
    </row>
    <row r="19" spans="1:17" ht="14.25" customHeight="1">
      <c r="A19" s="305"/>
      <c r="B19" s="321" t="s">
        <v>787</v>
      </c>
      <c r="C19" s="319">
        <v>3100</v>
      </c>
      <c r="D19" s="319">
        <v>3100</v>
      </c>
      <c r="E19" s="319">
        <v>3100</v>
      </c>
      <c r="F19" s="319">
        <v>3100</v>
      </c>
      <c r="G19" s="319">
        <v>3100</v>
      </c>
      <c r="H19" s="319">
        <v>3100</v>
      </c>
      <c r="I19" s="319">
        <v>3100</v>
      </c>
      <c r="J19" s="319">
        <v>3100</v>
      </c>
      <c r="K19" s="319">
        <v>3100</v>
      </c>
      <c r="L19" s="319">
        <v>3100</v>
      </c>
      <c r="M19" s="319">
        <v>3100</v>
      </c>
      <c r="N19" s="319">
        <v>3100</v>
      </c>
      <c r="O19" s="319">
        <v>3100</v>
      </c>
      <c r="P19" s="319">
        <v>37200</v>
      </c>
      <c r="Q19" s="320">
        <v>0</v>
      </c>
    </row>
    <row r="20" spans="1:17" ht="14.25" customHeight="1">
      <c r="A20" s="305"/>
      <c r="B20" s="321" t="s">
        <v>788</v>
      </c>
      <c r="C20" s="319">
        <v>375</v>
      </c>
      <c r="D20" s="319">
        <v>375</v>
      </c>
      <c r="E20" s="319">
        <v>375</v>
      </c>
      <c r="F20" s="319">
        <v>375</v>
      </c>
      <c r="G20" s="319">
        <v>375</v>
      </c>
      <c r="H20" s="319">
        <v>375</v>
      </c>
      <c r="I20" s="319">
        <v>375</v>
      </c>
      <c r="J20" s="319">
        <v>375</v>
      </c>
      <c r="K20" s="319">
        <v>375</v>
      </c>
      <c r="L20" s="319">
        <v>375</v>
      </c>
      <c r="M20" s="319">
        <v>375</v>
      </c>
      <c r="N20" s="319">
        <v>375</v>
      </c>
      <c r="O20" s="319">
        <v>375</v>
      </c>
      <c r="P20" s="319">
        <v>4500</v>
      </c>
      <c r="Q20" s="320">
        <v>0</v>
      </c>
    </row>
    <row r="21" spans="1:17" ht="14.25" customHeight="1">
      <c r="A21" s="305"/>
      <c r="B21" s="321" t="s">
        <v>789</v>
      </c>
      <c r="C21" s="319">
        <v>0</v>
      </c>
      <c r="D21" s="319">
        <v>0</v>
      </c>
      <c r="E21" s="319">
        <v>0</v>
      </c>
      <c r="F21" s="319">
        <v>0</v>
      </c>
      <c r="G21" s="319">
        <v>0</v>
      </c>
      <c r="H21" s="319">
        <v>0</v>
      </c>
      <c r="I21" s="319">
        <v>0</v>
      </c>
      <c r="J21" s="319">
        <v>0</v>
      </c>
      <c r="K21" s="319">
        <v>0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20">
        <v>0</v>
      </c>
    </row>
    <row r="22" spans="1:17" ht="14.25" customHeight="1">
      <c r="A22" s="305"/>
      <c r="B22" s="324" t="s">
        <v>790</v>
      </c>
      <c r="C22" s="322">
        <v>4525</v>
      </c>
      <c r="D22" s="322">
        <v>4525</v>
      </c>
      <c r="E22" s="322">
        <v>4525</v>
      </c>
      <c r="F22" s="322">
        <v>4525</v>
      </c>
      <c r="G22" s="322">
        <v>4525</v>
      </c>
      <c r="H22" s="322">
        <v>4525</v>
      </c>
      <c r="I22" s="322">
        <v>4525</v>
      </c>
      <c r="J22" s="322">
        <v>4525</v>
      </c>
      <c r="K22" s="322">
        <v>4525</v>
      </c>
      <c r="L22" s="322">
        <v>4525</v>
      </c>
      <c r="M22" s="322">
        <v>4525</v>
      </c>
      <c r="N22" s="322">
        <v>4525</v>
      </c>
      <c r="O22" s="322">
        <v>4525</v>
      </c>
      <c r="P22" s="322">
        <v>54300</v>
      </c>
      <c r="Q22" s="323">
        <v>0</v>
      </c>
    </row>
    <row r="23" spans="1:17" ht="14.25" customHeight="1">
      <c r="A23" s="305"/>
      <c r="C23" s="320">
        <v>0</v>
      </c>
      <c r="D23" s="320">
        <v>0</v>
      </c>
      <c r="E23" s="320">
        <v>0</v>
      </c>
      <c r="F23" s="320">
        <v>0</v>
      </c>
      <c r="G23" s="320">
        <v>0</v>
      </c>
      <c r="H23" s="320">
        <v>0</v>
      </c>
      <c r="I23" s="320">
        <v>0</v>
      </c>
      <c r="J23" s="320">
        <v>0</v>
      </c>
      <c r="K23" s="320">
        <v>0</v>
      </c>
      <c r="L23" s="320">
        <v>0</v>
      </c>
      <c r="M23" s="320">
        <v>0</v>
      </c>
      <c r="N23" s="320">
        <v>0</v>
      </c>
      <c r="O23" s="320">
        <v>0</v>
      </c>
      <c r="P23" s="320">
        <v>0</v>
      </c>
    </row>
    <row r="24" spans="1:17" ht="14.25" customHeight="1">
      <c r="A24" s="305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</row>
    <row r="25" spans="1:17" ht="14.25" customHeight="1">
      <c r="A25" s="305" t="s">
        <v>596</v>
      </c>
      <c r="B25" s="305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</row>
    <row r="26" spans="1:17" ht="14.25" customHeight="1">
      <c r="A26" s="305"/>
      <c r="B26" s="247" t="s">
        <v>791</v>
      </c>
      <c r="C26" s="319">
        <v>0</v>
      </c>
      <c r="D26" s="319">
        <v>0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0</v>
      </c>
      <c r="K26" s="319">
        <v>0</v>
      </c>
      <c r="L26" s="319">
        <v>0</v>
      </c>
      <c r="M26" s="319">
        <v>0</v>
      </c>
      <c r="N26" s="319">
        <v>0</v>
      </c>
      <c r="O26" s="319">
        <v>0</v>
      </c>
      <c r="P26" s="319">
        <v>0</v>
      </c>
      <c r="Q26" s="320">
        <v>0</v>
      </c>
    </row>
    <row r="27" spans="1:17" ht="14.25" customHeight="1">
      <c r="A27" s="305"/>
      <c r="B27" s="247" t="s">
        <v>400</v>
      </c>
      <c r="C27" s="319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20">
        <v>0</v>
      </c>
    </row>
    <row r="28" spans="1:17" ht="14.25" customHeight="1">
      <c r="A28" s="305"/>
      <c r="B28" s="326" t="s">
        <v>402</v>
      </c>
      <c r="C28" s="322">
        <v>0</v>
      </c>
      <c r="D28" s="322">
        <v>0</v>
      </c>
      <c r="E28" s="322">
        <v>0</v>
      </c>
      <c r="F28" s="322">
        <v>0</v>
      </c>
      <c r="G28" s="322">
        <v>0</v>
      </c>
      <c r="H28" s="322">
        <v>0</v>
      </c>
      <c r="I28" s="322">
        <v>0</v>
      </c>
      <c r="J28" s="322">
        <v>0</v>
      </c>
      <c r="K28" s="322">
        <v>0</v>
      </c>
      <c r="L28" s="322">
        <v>0</v>
      </c>
      <c r="M28" s="322">
        <v>0</v>
      </c>
      <c r="N28" s="322">
        <v>0</v>
      </c>
      <c r="O28" s="322">
        <v>0</v>
      </c>
      <c r="P28" s="322">
        <v>0</v>
      </c>
      <c r="Q28" s="323">
        <v>0</v>
      </c>
    </row>
    <row r="29" spans="1:17" ht="14.25" customHeight="1">
      <c r="A29" s="305"/>
      <c r="B29" s="305"/>
      <c r="C29" s="320">
        <v>0</v>
      </c>
      <c r="D29" s="320">
        <v>0</v>
      </c>
      <c r="E29" s="320">
        <v>0</v>
      </c>
      <c r="F29" s="320">
        <v>0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  <c r="L29" s="320">
        <v>0</v>
      </c>
      <c r="M29" s="320">
        <v>0</v>
      </c>
      <c r="N29" s="320">
        <v>0</v>
      </c>
      <c r="O29" s="320">
        <v>0</v>
      </c>
      <c r="P29" s="320">
        <v>0</v>
      </c>
    </row>
    <row r="30" spans="1:17" ht="6" customHeight="1">
      <c r="A30" s="305"/>
      <c r="B30" s="305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</row>
    <row r="31" spans="1:17" ht="14.25" customHeight="1">
      <c r="A31" s="305"/>
      <c r="B31" s="247" t="s">
        <v>403</v>
      </c>
      <c r="C31" s="319">
        <v>0</v>
      </c>
      <c r="D31" s="319">
        <v>0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20">
        <v>0</v>
      </c>
    </row>
    <row r="32" spans="1:17" ht="14.25" customHeight="1">
      <c r="B32" s="321" t="s">
        <v>602</v>
      </c>
      <c r="C32" s="319">
        <v>0</v>
      </c>
      <c r="D32" s="319">
        <v>0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20">
        <v>0</v>
      </c>
    </row>
    <row r="33" spans="1:17" ht="14.25" customHeight="1">
      <c r="A33" s="305"/>
      <c r="B33" s="326" t="s">
        <v>405</v>
      </c>
      <c r="C33" s="322">
        <v>0</v>
      </c>
      <c r="D33" s="322">
        <v>0</v>
      </c>
      <c r="E33" s="322">
        <v>0</v>
      </c>
      <c r="F33" s="322">
        <v>0</v>
      </c>
      <c r="G33" s="322">
        <v>0</v>
      </c>
      <c r="H33" s="322">
        <v>0</v>
      </c>
      <c r="I33" s="322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3">
        <v>0</v>
      </c>
    </row>
    <row r="34" spans="1:17" ht="14.25" customHeight="1">
      <c r="A34" s="305"/>
      <c r="B34" s="305"/>
      <c r="C34" s="320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320">
        <v>0</v>
      </c>
      <c r="P34" s="320">
        <v>0</v>
      </c>
    </row>
    <row r="35" spans="1:17" ht="14.25" customHeight="1">
      <c r="A35" s="305"/>
      <c r="B35" s="305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7" ht="14.25" customHeight="1">
      <c r="A36" s="305" t="s">
        <v>406</v>
      </c>
      <c r="B36" s="305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</row>
    <row r="37" spans="1:17" ht="14.25" customHeight="1">
      <c r="A37" s="305"/>
      <c r="B37" s="247" t="s">
        <v>407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20">
        <v>0</v>
      </c>
    </row>
    <row r="38" spans="1:17" ht="14.25" customHeight="1">
      <c r="A38" s="305"/>
      <c r="B38" s="247" t="s">
        <v>408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20">
        <v>0</v>
      </c>
    </row>
    <row r="39" spans="1:17" ht="14.25" customHeight="1">
      <c r="A39" s="305"/>
      <c r="B39" s="247" t="s">
        <v>409</v>
      </c>
      <c r="C39" s="319">
        <v>0</v>
      </c>
      <c r="D39" s="319">
        <v>0</v>
      </c>
      <c r="E39" s="319">
        <v>0</v>
      </c>
      <c r="F39" s="319">
        <v>0</v>
      </c>
      <c r="G39" s="319">
        <v>0</v>
      </c>
      <c r="H39" s="319">
        <v>0</v>
      </c>
      <c r="I39" s="319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20">
        <v>0</v>
      </c>
    </row>
    <row r="40" spans="1:17" ht="14.25" customHeight="1">
      <c r="A40" s="305"/>
      <c r="B40" s="247" t="s">
        <v>410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20">
        <v>0</v>
      </c>
    </row>
    <row r="41" spans="1:17" ht="14.25" customHeight="1">
      <c r="A41" s="305"/>
      <c r="B41" s="247" t="s">
        <v>411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20">
        <v>0</v>
      </c>
    </row>
    <row r="42" spans="1:17" ht="14.25" customHeight="1">
      <c r="A42" s="305"/>
      <c r="B42" s="247" t="s">
        <v>412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>
        <v>0</v>
      </c>
      <c r="N42" s="319">
        <v>0</v>
      </c>
      <c r="O42" s="319">
        <v>0</v>
      </c>
      <c r="P42" s="319">
        <v>0</v>
      </c>
      <c r="Q42" s="320">
        <v>0</v>
      </c>
    </row>
    <row r="43" spans="1:17" ht="14.25" customHeight="1">
      <c r="A43" s="305"/>
      <c r="B43" s="247" t="s">
        <v>603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20">
        <v>0</v>
      </c>
    </row>
    <row r="44" spans="1:17" ht="14.25" customHeight="1">
      <c r="A44" s="305"/>
      <c r="B44" s="247" t="s">
        <v>311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319">
        <v>0</v>
      </c>
      <c r="I44" s="319">
        <v>0</v>
      </c>
      <c r="J44" s="319">
        <v>0</v>
      </c>
      <c r="K44" s="319">
        <v>0</v>
      </c>
      <c r="L44" s="319">
        <v>0</v>
      </c>
      <c r="M44" s="319">
        <v>0</v>
      </c>
      <c r="N44" s="319">
        <v>0</v>
      </c>
      <c r="O44" s="319">
        <v>0</v>
      </c>
      <c r="P44" s="319">
        <v>0</v>
      </c>
      <c r="Q44" s="320">
        <v>0</v>
      </c>
    </row>
    <row r="45" spans="1:17" ht="14.25" customHeight="1">
      <c r="A45" s="305"/>
      <c r="B45" s="326" t="s">
        <v>414</v>
      </c>
      <c r="C45" s="322">
        <v>0</v>
      </c>
      <c r="D45" s="322">
        <v>0</v>
      </c>
      <c r="E45" s="322">
        <v>0</v>
      </c>
      <c r="F45" s="322">
        <v>0</v>
      </c>
      <c r="G45" s="322">
        <v>0</v>
      </c>
      <c r="H45" s="322">
        <v>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3">
        <v>0</v>
      </c>
    </row>
    <row r="46" spans="1:17" ht="14.25" customHeight="1">
      <c r="A46" s="305"/>
      <c r="B46" s="305"/>
      <c r="C46" s="320">
        <v>0</v>
      </c>
      <c r="D46" s="320">
        <v>0</v>
      </c>
      <c r="E46" s="320">
        <v>0</v>
      </c>
      <c r="F46" s="320">
        <v>0</v>
      </c>
      <c r="G46" s="320">
        <v>0</v>
      </c>
      <c r="H46" s="320">
        <v>0</v>
      </c>
      <c r="I46" s="320">
        <v>0</v>
      </c>
      <c r="J46" s="320">
        <v>0</v>
      </c>
      <c r="K46" s="320">
        <v>0</v>
      </c>
      <c r="L46" s="320">
        <v>0</v>
      </c>
      <c r="M46" s="320">
        <v>0</v>
      </c>
      <c r="N46" s="320">
        <v>0</v>
      </c>
      <c r="O46" s="320">
        <v>0</v>
      </c>
      <c r="P46" s="320">
        <v>0</v>
      </c>
    </row>
    <row r="47" spans="1:17" ht="14.25" customHeight="1">
      <c r="A47" s="305" t="s">
        <v>415</v>
      </c>
      <c r="B47" s="305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</row>
    <row r="48" spans="1:17" ht="14.25" customHeight="1">
      <c r="A48" s="305"/>
      <c r="B48" s="247" t="s">
        <v>416</v>
      </c>
      <c r="C48" s="319">
        <v>0</v>
      </c>
      <c r="D48" s="319">
        <v>0</v>
      </c>
      <c r="E48" s="319">
        <v>0</v>
      </c>
      <c r="F48" s="319">
        <v>0</v>
      </c>
      <c r="G48" s="319">
        <v>0</v>
      </c>
      <c r="H48" s="319">
        <v>0</v>
      </c>
      <c r="I48" s="319">
        <v>0</v>
      </c>
      <c r="J48" s="319">
        <v>0</v>
      </c>
      <c r="K48" s="319">
        <v>0</v>
      </c>
      <c r="L48" s="319">
        <v>0</v>
      </c>
      <c r="M48" s="319">
        <v>0</v>
      </c>
      <c r="N48" s="319">
        <v>0</v>
      </c>
      <c r="O48" s="319">
        <v>0</v>
      </c>
      <c r="P48" s="319">
        <v>0</v>
      </c>
      <c r="Q48" s="320">
        <v>0</v>
      </c>
    </row>
    <row r="49" spans="1:17" ht="14.25" customHeight="1">
      <c r="A49" s="305"/>
      <c r="B49" s="247" t="s">
        <v>417</v>
      </c>
      <c r="C49" s="319">
        <v>0</v>
      </c>
      <c r="D49" s="319">
        <v>0</v>
      </c>
      <c r="E49" s="319">
        <v>0</v>
      </c>
      <c r="F49" s="319">
        <v>0</v>
      </c>
      <c r="G49" s="319">
        <v>0</v>
      </c>
      <c r="H49" s="319">
        <v>0</v>
      </c>
      <c r="I49" s="319">
        <v>0</v>
      </c>
      <c r="J49" s="319">
        <v>0</v>
      </c>
      <c r="K49" s="319">
        <v>0</v>
      </c>
      <c r="L49" s="319">
        <v>0</v>
      </c>
      <c r="M49" s="319">
        <v>0</v>
      </c>
      <c r="N49" s="319">
        <v>0</v>
      </c>
      <c r="O49" s="319">
        <v>0</v>
      </c>
      <c r="P49" s="319">
        <v>0</v>
      </c>
      <c r="Q49" s="320">
        <v>0</v>
      </c>
    </row>
    <row r="50" spans="1:17" ht="14.25" customHeight="1">
      <c r="A50" s="305"/>
      <c r="B50" s="247" t="s">
        <v>418</v>
      </c>
      <c r="C50" s="319">
        <v>0</v>
      </c>
      <c r="D50" s="319">
        <v>0</v>
      </c>
      <c r="E50" s="319">
        <v>0</v>
      </c>
      <c r="F50" s="319">
        <v>0</v>
      </c>
      <c r="G50" s="319">
        <v>0</v>
      </c>
      <c r="H50" s="319">
        <v>0</v>
      </c>
      <c r="I50" s="319">
        <v>0</v>
      </c>
      <c r="J50" s="319">
        <v>0</v>
      </c>
      <c r="K50" s="319">
        <v>0</v>
      </c>
      <c r="L50" s="319">
        <v>0</v>
      </c>
      <c r="M50" s="319">
        <v>0</v>
      </c>
      <c r="N50" s="319">
        <v>0</v>
      </c>
      <c r="O50" s="319">
        <v>0</v>
      </c>
      <c r="P50" s="319">
        <v>0</v>
      </c>
      <c r="Q50" s="320">
        <v>0</v>
      </c>
    </row>
    <row r="51" spans="1:17" ht="14.25" customHeight="1">
      <c r="A51" s="305"/>
      <c r="B51" s="247" t="s">
        <v>419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20">
        <v>0</v>
      </c>
    </row>
    <row r="52" spans="1:17" ht="14.25" customHeight="1">
      <c r="A52" s="305"/>
      <c r="B52" s="332" t="s">
        <v>420</v>
      </c>
      <c r="C52" s="322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3">
        <v>0</v>
      </c>
    </row>
    <row r="53" spans="1:17" ht="14.25" customHeight="1">
      <c r="A53" s="305"/>
      <c r="B53" s="247"/>
      <c r="C53" s="320">
        <v>0</v>
      </c>
      <c r="D53" s="320">
        <v>0</v>
      </c>
      <c r="E53" s="320">
        <v>0</v>
      </c>
      <c r="F53" s="320">
        <v>0</v>
      </c>
      <c r="G53" s="320">
        <v>0</v>
      </c>
      <c r="H53" s="320">
        <v>0</v>
      </c>
      <c r="I53" s="320">
        <v>0</v>
      </c>
      <c r="J53" s="320">
        <v>0</v>
      </c>
      <c r="K53" s="320">
        <v>0</v>
      </c>
      <c r="L53" s="320">
        <v>0</v>
      </c>
      <c r="M53" s="320">
        <v>0</v>
      </c>
      <c r="N53" s="320">
        <v>0</v>
      </c>
      <c r="O53" s="320">
        <v>0</v>
      </c>
      <c r="P53" s="320">
        <v>0</v>
      </c>
    </row>
    <row r="54" spans="1:17" ht="14.25" customHeight="1">
      <c r="A54" s="305"/>
      <c r="B54" s="247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</row>
    <row r="55" spans="1:17" ht="14.25" customHeight="1">
      <c r="A55" s="305" t="s">
        <v>604</v>
      </c>
      <c r="B55" s="305"/>
      <c r="C55" s="505">
        <v>0</v>
      </c>
      <c r="D55" s="505">
        <v>0</v>
      </c>
      <c r="E55" s="505">
        <v>0</v>
      </c>
      <c r="F55" s="505">
        <v>0</v>
      </c>
      <c r="G55" s="505">
        <v>0</v>
      </c>
      <c r="H55" s="505">
        <v>0</v>
      </c>
      <c r="I55" s="505">
        <v>0</v>
      </c>
      <c r="J55" s="505">
        <v>0</v>
      </c>
      <c r="K55" s="505">
        <v>0</v>
      </c>
      <c r="L55" s="505">
        <v>0</v>
      </c>
      <c r="M55" s="505">
        <v>0</v>
      </c>
      <c r="N55" s="505">
        <v>0</v>
      </c>
      <c r="O55" s="505">
        <v>0</v>
      </c>
      <c r="P55" s="505">
        <v>0</v>
      </c>
      <c r="Q55" s="506">
        <v>0</v>
      </c>
    </row>
    <row r="56" spans="1:17" ht="14.25" customHeight="1">
      <c r="A56" s="305"/>
      <c r="B56" s="305"/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20">
        <v>0</v>
      </c>
      <c r="I56" s="320">
        <v>0</v>
      </c>
      <c r="J56" s="320">
        <v>0</v>
      </c>
      <c r="K56" s="320">
        <v>0</v>
      </c>
      <c r="L56" s="320">
        <v>0</v>
      </c>
      <c r="M56" s="320">
        <v>0</v>
      </c>
      <c r="N56" s="320">
        <v>0</v>
      </c>
      <c r="O56" s="320">
        <v>0</v>
      </c>
      <c r="P56" s="320">
        <v>0</v>
      </c>
      <c r="Q56" s="319">
        <v>0</v>
      </c>
    </row>
    <row r="57" spans="1:17" ht="14.25" customHeight="1">
      <c r="A57" s="305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</row>
    <row r="58" spans="1:17" ht="14.25" customHeight="1">
      <c r="A58" s="305" t="s">
        <v>422</v>
      </c>
    </row>
    <row r="59" spans="1:17" ht="14.25" customHeight="1">
      <c r="B59" s="321" t="s">
        <v>792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319">
        <v>0</v>
      </c>
      <c r="I59" s="319">
        <v>0</v>
      </c>
      <c r="J59" s="319">
        <v>0</v>
      </c>
      <c r="K59" s="319">
        <v>0</v>
      </c>
      <c r="L59" s="319">
        <v>0</v>
      </c>
      <c r="M59" s="319">
        <v>0</v>
      </c>
      <c r="N59" s="319">
        <v>0</v>
      </c>
      <c r="O59" s="319">
        <v>0</v>
      </c>
      <c r="P59" s="319">
        <v>0</v>
      </c>
      <c r="Q59" s="320">
        <v>0</v>
      </c>
    </row>
    <row r="60" spans="1:17" ht="14.25" customHeight="1">
      <c r="B60" s="321" t="s">
        <v>429</v>
      </c>
      <c r="C60" s="319">
        <v>250</v>
      </c>
      <c r="D60" s="319">
        <v>250</v>
      </c>
      <c r="E60" s="319">
        <v>250</v>
      </c>
      <c r="F60" s="319">
        <v>250</v>
      </c>
      <c r="G60" s="319">
        <v>250</v>
      </c>
      <c r="H60" s="319">
        <v>250</v>
      </c>
      <c r="I60" s="319">
        <v>250</v>
      </c>
      <c r="J60" s="319">
        <v>250</v>
      </c>
      <c r="K60" s="319">
        <v>250</v>
      </c>
      <c r="L60" s="319">
        <v>250</v>
      </c>
      <c r="M60" s="319">
        <v>250</v>
      </c>
      <c r="N60" s="319">
        <v>250</v>
      </c>
      <c r="O60" s="319">
        <v>250</v>
      </c>
      <c r="P60" s="319">
        <v>3000</v>
      </c>
      <c r="Q60" s="320">
        <v>0</v>
      </c>
    </row>
    <row r="61" spans="1:17" ht="14.25" customHeight="1">
      <c r="B61" s="321" t="s">
        <v>419</v>
      </c>
      <c r="C61" s="319">
        <v>1700</v>
      </c>
      <c r="D61" s="319">
        <v>1700</v>
      </c>
      <c r="E61" s="319">
        <v>1700</v>
      </c>
      <c r="F61" s="319">
        <v>1700</v>
      </c>
      <c r="G61" s="319">
        <v>1700</v>
      </c>
      <c r="H61" s="319">
        <v>1700</v>
      </c>
      <c r="I61" s="319">
        <v>1700</v>
      </c>
      <c r="J61" s="319">
        <v>1700</v>
      </c>
      <c r="K61" s="319">
        <v>1700</v>
      </c>
      <c r="L61" s="319">
        <v>1700</v>
      </c>
      <c r="M61" s="319">
        <v>1700</v>
      </c>
      <c r="N61" s="319">
        <v>1700</v>
      </c>
      <c r="O61" s="319">
        <v>1700</v>
      </c>
      <c r="P61" s="319">
        <v>20400</v>
      </c>
      <c r="Q61" s="320">
        <v>0</v>
      </c>
    </row>
    <row r="62" spans="1:17" ht="14.25" customHeight="1">
      <c r="B62" s="321" t="s">
        <v>441</v>
      </c>
      <c r="C62" s="319">
        <v>80</v>
      </c>
      <c r="D62" s="319">
        <v>80</v>
      </c>
      <c r="E62" s="319">
        <v>80</v>
      </c>
      <c r="F62" s="319">
        <v>80</v>
      </c>
      <c r="G62" s="319">
        <v>80</v>
      </c>
      <c r="H62" s="319">
        <v>80</v>
      </c>
      <c r="I62" s="319">
        <v>80</v>
      </c>
      <c r="J62" s="319">
        <v>80</v>
      </c>
      <c r="K62" s="319">
        <v>80</v>
      </c>
      <c r="L62" s="319">
        <v>80</v>
      </c>
      <c r="M62" s="319">
        <v>80</v>
      </c>
      <c r="N62" s="319">
        <v>80</v>
      </c>
      <c r="O62" s="319">
        <v>80</v>
      </c>
      <c r="P62" s="319">
        <v>960</v>
      </c>
      <c r="Q62" s="320">
        <v>0</v>
      </c>
    </row>
    <row r="63" spans="1:17" ht="14.25" customHeight="1">
      <c r="B63" s="321" t="s">
        <v>612</v>
      </c>
      <c r="C63" s="319">
        <v>260</v>
      </c>
      <c r="D63" s="319">
        <v>260</v>
      </c>
      <c r="E63" s="319">
        <v>260</v>
      </c>
      <c r="F63" s="319">
        <v>260</v>
      </c>
      <c r="G63" s="319">
        <v>260</v>
      </c>
      <c r="H63" s="319">
        <v>260</v>
      </c>
      <c r="I63" s="319">
        <v>260</v>
      </c>
      <c r="J63" s="319">
        <v>260</v>
      </c>
      <c r="K63" s="319">
        <v>260</v>
      </c>
      <c r="L63" s="319">
        <v>260</v>
      </c>
      <c r="M63" s="319">
        <v>260</v>
      </c>
      <c r="N63" s="319">
        <v>260</v>
      </c>
      <c r="O63" s="319">
        <v>260</v>
      </c>
      <c r="P63" s="319">
        <v>3120</v>
      </c>
      <c r="Q63" s="320">
        <v>0</v>
      </c>
    </row>
    <row r="64" spans="1:17" ht="14.25" customHeight="1">
      <c r="B64" s="321" t="s">
        <v>793</v>
      </c>
      <c r="C64" s="319">
        <v>2700</v>
      </c>
      <c r="D64" s="319">
        <v>2700</v>
      </c>
      <c r="E64" s="319">
        <v>2700</v>
      </c>
      <c r="F64" s="319">
        <v>2700</v>
      </c>
      <c r="G64" s="319">
        <v>2700</v>
      </c>
      <c r="H64" s="319">
        <v>2700</v>
      </c>
      <c r="I64" s="319">
        <v>2700</v>
      </c>
      <c r="J64" s="319">
        <v>2700</v>
      </c>
      <c r="K64" s="319">
        <v>2700</v>
      </c>
      <c r="L64" s="319">
        <v>2700</v>
      </c>
      <c r="M64" s="319">
        <v>2700</v>
      </c>
      <c r="N64" s="319">
        <v>2700</v>
      </c>
      <c r="O64" s="319">
        <v>2700</v>
      </c>
      <c r="P64" s="319">
        <v>32400</v>
      </c>
      <c r="Q64" s="320">
        <v>0</v>
      </c>
    </row>
    <row r="65" spans="1:17" ht="14.25" customHeight="1">
      <c r="B65" s="321" t="s">
        <v>453</v>
      </c>
      <c r="C65" s="319">
        <v>0</v>
      </c>
      <c r="D65" s="319">
        <v>0</v>
      </c>
      <c r="E65" s="319">
        <v>0</v>
      </c>
      <c r="F65" s="319">
        <v>0</v>
      </c>
      <c r="G65" s="319">
        <v>0</v>
      </c>
      <c r="H65" s="319">
        <v>0</v>
      </c>
      <c r="I65" s="319">
        <v>0</v>
      </c>
      <c r="J65" s="319">
        <v>0</v>
      </c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19">
        <v>0</v>
      </c>
      <c r="Q65" s="320">
        <v>0</v>
      </c>
    </row>
    <row r="66" spans="1:17" ht="14.25" customHeight="1">
      <c r="B66" s="324" t="s">
        <v>454</v>
      </c>
      <c r="C66" s="322">
        <v>4990</v>
      </c>
      <c r="D66" s="322">
        <v>4990</v>
      </c>
      <c r="E66" s="322">
        <v>4990</v>
      </c>
      <c r="F66" s="322">
        <v>4990</v>
      </c>
      <c r="G66" s="322">
        <v>4990</v>
      </c>
      <c r="H66" s="322">
        <v>4990</v>
      </c>
      <c r="I66" s="322">
        <v>4990</v>
      </c>
      <c r="J66" s="322">
        <v>4990</v>
      </c>
      <c r="K66" s="322">
        <v>4990</v>
      </c>
      <c r="L66" s="322">
        <v>4990</v>
      </c>
      <c r="M66" s="322">
        <v>4990</v>
      </c>
      <c r="N66" s="322">
        <v>4990</v>
      </c>
      <c r="O66" s="322">
        <v>4990</v>
      </c>
      <c r="P66" s="322">
        <v>59880</v>
      </c>
      <c r="Q66" s="323">
        <v>0</v>
      </c>
    </row>
    <row r="67" spans="1:17" ht="14.25" customHeight="1">
      <c r="C67" s="320">
        <v>0</v>
      </c>
      <c r="D67" s="320">
        <v>0</v>
      </c>
      <c r="E67" s="320">
        <v>0</v>
      </c>
      <c r="F67" s="320">
        <v>0</v>
      </c>
      <c r="G67" s="320">
        <v>0</v>
      </c>
      <c r="H67" s="320">
        <v>0</v>
      </c>
      <c r="I67" s="320">
        <v>0</v>
      </c>
      <c r="J67" s="320">
        <v>0</v>
      </c>
      <c r="K67" s="320">
        <v>0</v>
      </c>
      <c r="L67" s="320">
        <v>0</v>
      </c>
      <c r="M67" s="320">
        <v>0</v>
      </c>
      <c r="N67" s="320">
        <v>0</v>
      </c>
      <c r="O67" s="320">
        <v>0</v>
      </c>
      <c r="P67" s="320">
        <v>0</v>
      </c>
    </row>
    <row r="68" spans="1:17" ht="14.25" customHeight="1"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</row>
    <row r="69" spans="1:17" ht="14.25" customHeight="1">
      <c r="A69" s="305" t="s">
        <v>455</v>
      </c>
      <c r="C69" s="507">
        <v>-9515</v>
      </c>
      <c r="D69" s="507">
        <v>-9515</v>
      </c>
      <c r="E69" s="507">
        <v>-9515</v>
      </c>
      <c r="F69" s="507">
        <v>-9515</v>
      </c>
      <c r="G69" s="507">
        <v>-9515</v>
      </c>
      <c r="H69" s="507">
        <v>-9515</v>
      </c>
      <c r="I69" s="507">
        <v>-9515</v>
      </c>
      <c r="J69" s="507">
        <v>-9515</v>
      </c>
      <c r="K69" s="507">
        <v>-9515</v>
      </c>
      <c r="L69" s="507">
        <v>-9515</v>
      </c>
      <c r="M69" s="507">
        <v>-9515</v>
      </c>
      <c r="N69" s="507">
        <v>-9515</v>
      </c>
      <c r="O69" s="507">
        <v>-9515</v>
      </c>
      <c r="P69" s="507">
        <v>-114180</v>
      </c>
      <c r="Q69" s="506">
        <v>0</v>
      </c>
    </row>
    <row r="70" spans="1:17" ht="14.25" customHeight="1">
      <c r="A70" s="305" t="s">
        <v>456</v>
      </c>
      <c r="C70" s="320">
        <v>0</v>
      </c>
      <c r="D70" s="320">
        <v>0</v>
      </c>
      <c r="E70" s="320">
        <v>0</v>
      </c>
      <c r="F70" s="320">
        <v>0</v>
      </c>
      <c r="G70" s="320">
        <v>0</v>
      </c>
      <c r="H70" s="320">
        <v>0</v>
      </c>
      <c r="I70" s="320">
        <v>0</v>
      </c>
      <c r="J70" s="320">
        <v>0</v>
      </c>
      <c r="K70" s="320">
        <v>0</v>
      </c>
      <c r="L70" s="320">
        <v>0</v>
      </c>
      <c r="M70" s="320">
        <v>0</v>
      </c>
      <c r="N70" s="320">
        <v>0</v>
      </c>
      <c r="O70" s="320">
        <v>0</v>
      </c>
      <c r="P70" s="320">
        <v>0</v>
      </c>
    </row>
    <row r="71" spans="1:17" ht="14.25" customHeight="1"/>
    <row r="72" spans="1:17" ht="14.25" customHeight="1"/>
    <row r="73" spans="1:17" ht="14.25" customHeight="1"/>
    <row r="74" spans="1:17" ht="14.25" customHeight="1"/>
    <row r="75" spans="1:17" ht="14.25" customHeight="1"/>
    <row r="76" spans="1:17" ht="14.25" customHeight="1"/>
    <row r="77" spans="1:17" ht="14.25" customHeight="1"/>
    <row r="78" spans="1:17" ht="14.25" customHeight="1"/>
    <row r="79" spans="1:17" ht="14.25" customHeight="1"/>
    <row r="80" spans="1:1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00"/>
  <sheetViews>
    <sheetView workbookViewId="0"/>
  </sheetViews>
  <sheetFormatPr defaultColWidth="14.44140625" defaultRowHeight="15" customHeight="1"/>
  <cols>
    <col min="1" max="1" width="7.33203125" customWidth="1"/>
    <col min="2" max="2" width="32.6640625" customWidth="1"/>
    <col min="3" max="17" width="9.6640625" customWidth="1"/>
    <col min="18" max="26" width="8.6640625" customWidth="1"/>
  </cols>
  <sheetData>
    <row r="1" spans="1:17" ht="14.25" customHeight="1">
      <c r="A1" s="305" t="s">
        <v>378</v>
      </c>
      <c r="B1" s="305"/>
    </row>
    <row r="2" spans="1:17" ht="14.25" customHeight="1">
      <c r="A2" s="305" t="s">
        <v>794</v>
      </c>
      <c r="B2" s="305"/>
    </row>
    <row r="3" spans="1:17" ht="14.25" customHeight="1">
      <c r="A3" s="305" t="s">
        <v>380</v>
      </c>
      <c r="B3" s="305">
        <v>2017</v>
      </c>
    </row>
    <row r="4" spans="1:17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08" t="s">
        <v>33</v>
      </c>
      <c r="Q4" s="308" t="s">
        <v>542</v>
      </c>
    </row>
    <row r="5" spans="1:17" ht="14.25" customHeight="1"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17" ht="14.25" customHeight="1"/>
    <row r="7" spans="1:17" ht="14.25" customHeight="1">
      <c r="A7" s="305" t="s">
        <v>795</v>
      </c>
    </row>
    <row r="8" spans="1:17" ht="14.25" customHeight="1">
      <c r="B8" s="321" t="s">
        <v>796</v>
      </c>
      <c r="C8" s="319">
        <v>0</v>
      </c>
      <c r="D8" s="319">
        <v>0</v>
      </c>
      <c r="E8" s="319">
        <v>0</v>
      </c>
      <c r="F8" s="319">
        <v>0</v>
      </c>
      <c r="G8" s="319">
        <v>0</v>
      </c>
      <c r="H8" s="319">
        <v>0</v>
      </c>
      <c r="I8" s="319">
        <v>0</v>
      </c>
      <c r="J8" s="319">
        <v>0</v>
      </c>
      <c r="K8" s="319">
        <v>0</v>
      </c>
      <c r="L8" s="319">
        <v>0</v>
      </c>
      <c r="M8" s="319">
        <v>0</v>
      </c>
      <c r="N8" s="319">
        <v>0</v>
      </c>
      <c r="O8" s="319">
        <v>0</v>
      </c>
      <c r="P8" s="319">
        <v>0</v>
      </c>
      <c r="Q8" s="320">
        <v>0</v>
      </c>
    </row>
    <row r="9" spans="1:17" ht="14.25" customHeight="1">
      <c r="B9" s="321" t="s">
        <v>797</v>
      </c>
      <c r="C9" s="319">
        <v>0</v>
      </c>
      <c r="D9" s="319">
        <v>0</v>
      </c>
      <c r="E9" s="319">
        <v>0</v>
      </c>
      <c r="F9" s="319">
        <v>0</v>
      </c>
      <c r="G9" s="319">
        <v>0</v>
      </c>
      <c r="H9" s="319">
        <v>0</v>
      </c>
      <c r="I9" s="319">
        <v>0</v>
      </c>
      <c r="J9" s="319">
        <v>0</v>
      </c>
      <c r="K9" s="319">
        <v>0</v>
      </c>
      <c r="L9" s="319">
        <v>0</v>
      </c>
      <c r="M9" s="319">
        <v>0</v>
      </c>
      <c r="N9" s="319">
        <v>0</v>
      </c>
      <c r="O9" s="319">
        <v>0</v>
      </c>
      <c r="P9" s="319">
        <v>0</v>
      </c>
      <c r="Q9" s="320">
        <v>0</v>
      </c>
    </row>
    <row r="10" spans="1:17" ht="14.25" customHeight="1">
      <c r="B10" s="321" t="s">
        <v>798</v>
      </c>
      <c r="C10" s="319">
        <v>0</v>
      </c>
      <c r="D10" s="319">
        <v>0</v>
      </c>
      <c r="E10" s="319">
        <v>0</v>
      </c>
      <c r="F10" s="319">
        <v>0</v>
      </c>
      <c r="G10" s="319">
        <v>0</v>
      </c>
      <c r="H10" s="319">
        <v>0</v>
      </c>
      <c r="I10" s="319">
        <v>0</v>
      </c>
      <c r="J10" s="319">
        <v>0</v>
      </c>
      <c r="K10" s="319">
        <v>0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20">
        <v>0</v>
      </c>
    </row>
    <row r="11" spans="1:17" ht="14.25" customHeight="1">
      <c r="B11" s="321" t="s">
        <v>799</v>
      </c>
      <c r="C11" s="319">
        <v>0</v>
      </c>
      <c r="D11" s="319">
        <v>0</v>
      </c>
      <c r="E11" s="319">
        <v>0</v>
      </c>
      <c r="F11" s="319">
        <v>0</v>
      </c>
      <c r="G11" s="319">
        <v>0</v>
      </c>
      <c r="H11" s="319">
        <v>0</v>
      </c>
      <c r="I11" s="319">
        <v>0</v>
      </c>
      <c r="J11" s="319">
        <v>0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20">
        <v>0</v>
      </c>
    </row>
    <row r="12" spans="1:17" ht="14.25" customHeight="1">
      <c r="B12" s="321" t="s">
        <v>800</v>
      </c>
      <c r="C12" s="319">
        <v>0</v>
      </c>
      <c r="D12" s="319">
        <v>0</v>
      </c>
      <c r="E12" s="319">
        <v>0</v>
      </c>
      <c r="F12" s="319">
        <v>0</v>
      </c>
      <c r="G12" s="319">
        <v>0</v>
      </c>
      <c r="H12" s="319">
        <v>0</v>
      </c>
      <c r="I12" s="319">
        <v>0</v>
      </c>
      <c r="J12" s="319">
        <v>0</v>
      </c>
      <c r="K12" s="319">
        <v>0</v>
      </c>
      <c r="L12" s="319">
        <v>0</v>
      </c>
      <c r="M12" s="319">
        <v>0</v>
      </c>
      <c r="N12" s="319">
        <v>0</v>
      </c>
      <c r="O12" s="319">
        <v>0</v>
      </c>
      <c r="P12" s="319">
        <v>0</v>
      </c>
      <c r="Q12" s="320">
        <v>0</v>
      </c>
    </row>
    <row r="13" spans="1:17" ht="14.25" customHeight="1">
      <c r="B13" s="321" t="s">
        <v>801</v>
      </c>
      <c r="C13" s="319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v>0</v>
      </c>
      <c r="I13" s="319">
        <v>0</v>
      </c>
      <c r="J13" s="319">
        <v>0</v>
      </c>
      <c r="K13" s="319">
        <v>0</v>
      </c>
      <c r="L13" s="319">
        <v>0</v>
      </c>
      <c r="M13" s="319">
        <v>0</v>
      </c>
      <c r="N13" s="319">
        <v>0</v>
      </c>
      <c r="O13" s="319">
        <v>0</v>
      </c>
      <c r="P13" s="319">
        <v>0</v>
      </c>
      <c r="Q13" s="320">
        <v>0</v>
      </c>
    </row>
    <row r="14" spans="1:17" ht="14.25" customHeight="1">
      <c r="B14" s="321" t="s">
        <v>802</v>
      </c>
      <c r="C14" s="322">
        <v>0</v>
      </c>
      <c r="D14" s="322">
        <v>0</v>
      </c>
      <c r="E14" s="322">
        <v>0</v>
      </c>
      <c r="F14" s="322">
        <v>0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508">
        <v>0</v>
      </c>
    </row>
    <row r="15" spans="1:17" ht="14.25" customHeight="1">
      <c r="C15" s="320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v>0</v>
      </c>
      <c r="J15" s="320">
        <v>0</v>
      </c>
      <c r="K15" s="320">
        <v>0</v>
      </c>
      <c r="L15" s="320">
        <v>0</v>
      </c>
      <c r="M15" s="320">
        <v>0</v>
      </c>
      <c r="N15" s="320">
        <v>0</v>
      </c>
      <c r="O15" s="320">
        <v>0</v>
      </c>
      <c r="P15" s="320">
        <v>0</v>
      </c>
      <c r="Q15" s="320"/>
    </row>
    <row r="16" spans="1:17" ht="14.25" customHeight="1"/>
    <row r="17" spans="1:17" ht="14.25" customHeight="1">
      <c r="A17" s="305" t="s">
        <v>803</v>
      </c>
    </row>
    <row r="18" spans="1:17" ht="14.25" customHeight="1">
      <c r="B18" s="321" t="s">
        <v>804</v>
      </c>
      <c r="C18" s="319">
        <v>0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  <c r="I18" s="319">
        <v>0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20">
        <v>0</v>
      </c>
    </row>
    <row r="19" spans="1:17" ht="14.25" customHeight="1">
      <c r="B19" s="321" t="s">
        <v>805</v>
      </c>
      <c r="C19" s="319">
        <v>0</v>
      </c>
      <c r="D19" s="319">
        <v>0</v>
      </c>
      <c r="E19" s="319">
        <v>0</v>
      </c>
      <c r="F19" s="319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20">
        <v>0</v>
      </c>
    </row>
    <row r="20" spans="1:17" ht="14.25" customHeight="1">
      <c r="B20" s="321" t="s">
        <v>806</v>
      </c>
      <c r="C20" s="319">
        <v>90.166666666666671</v>
      </c>
      <c r="D20" s="319">
        <v>90.166666666666671</v>
      </c>
      <c r="E20" s="319">
        <v>90.166666666666671</v>
      </c>
      <c r="F20" s="319">
        <v>90.166666666666671</v>
      </c>
      <c r="G20" s="319">
        <v>90.166666666666671</v>
      </c>
      <c r="H20" s="319">
        <v>90.166666666666671</v>
      </c>
      <c r="I20" s="319">
        <v>90.166666666666671</v>
      </c>
      <c r="J20" s="319">
        <v>90.166666666666671</v>
      </c>
      <c r="K20" s="319">
        <v>90.166666666666671</v>
      </c>
      <c r="L20" s="319">
        <v>90.166666666666671</v>
      </c>
      <c r="M20" s="319">
        <v>90.166666666666671</v>
      </c>
      <c r="N20" s="319">
        <v>90.166666666666671</v>
      </c>
      <c r="O20" s="319">
        <v>90.166666666666671</v>
      </c>
      <c r="P20" s="319">
        <v>1081.9999999999998</v>
      </c>
      <c r="Q20" s="320">
        <v>2.8341374740029429E-2</v>
      </c>
    </row>
    <row r="21" spans="1:17" ht="14.25" customHeight="1">
      <c r="B21" s="321" t="s">
        <v>807</v>
      </c>
      <c r="C21" s="319">
        <v>100</v>
      </c>
      <c r="D21" s="319">
        <v>100</v>
      </c>
      <c r="E21" s="319">
        <v>100</v>
      </c>
      <c r="F21" s="319">
        <v>100</v>
      </c>
      <c r="G21" s="319">
        <v>100</v>
      </c>
      <c r="H21" s="319">
        <v>100</v>
      </c>
      <c r="I21" s="319">
        <v>100</v>
      </c>
      <c r="J21" s="319">
        <v>100</v>
      </c>
      <c r="K21" s="319">
        <v>100</v>
      </c>
      <c r="L21" s="319">
        <v>100</v>
      </c>
      <c r="M21" s="319">
        <v>100</v>
      </c>
      <c r="N21" s="319">
        <v>100</v>
      </c>
      <c r="O21" s="319">
        <v>100</v>
      </c>
      <c r="P21" s="319">
        <v>1200</v>
      </c>
      <c r="Q21" s="320">
        <v>3.1432208584136159E-2</v>
      </c>
    </row>
    <row r="22" spans="1:17" ht="14.25" customHeight="1">
      <c r="B22" s="321" t="s">
        <v>808</v>
      </c>
      <c r="C22" s="319">
        <v>0</v>
      </c>
      <c r="D22" s="319">
        <v>0</v>
      </c>
      <c r="E22" s="319">
        <v>0</v>
      </c>
      <c r="F22" s="319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20">
        <v>0</v>
      </c>
    </row>
    <row r="23" spans="1:17" ht="14.25" customHeight="1">
      <c r="B23" s="321" t="s">
        <v>809</v>
      </c>
      <c r="C23" s="319">
        <v>0</v>
      </c>
      <c r="D23" s="319">
        <v>0</v>
      </c>
      <c r="E23" s="319">
        <v>0</v>
      </c>
      <c r="F23" s="319">
        <v>0</v>
      </c>
      <c r="G23" s="319">
        <v>0</v>
      </c>
      <c r="H23" s="319">
        <v>0</v>
      </c>
      <c r="I23" s="319">
        <v>0</v>
      </c>
      <c r="J23" s="319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20">
        <v>0</v>
      </c>
    </row>
    <row r="24" spans="1:17" ht="14.25" customHeight="1">
      <c r="B24" s="321" t="s">
        <v>810</v>
      </c>
      <c r="C24" s="319">
        <v>0</v>
      </c>
      <c r="D24" s="319">
        <v>0</v>
      </c>
      <c r="E24" s="319">
        <v>0</v>
      </c>
      <c r="F24" s="319">
        <v>0</v>
      </c>
      <c r="G24" s="319">
        <v>0</v>
      </c>
      <c r="H24" s="319">
        <v>0</v>
      </c>
      <c r="I24" s="319">
        <v>0</v>
      </c>
      <c r="J24" s="319">
        <v>0</v>
      </c>
      <c r="K24" s="319">
        <v>0</v>
      </c>
      <c r="L24" s="319">
        <v>0</v>
      </c>
      <c r="M24" s="319">
        <v>0</v>
      </c>
      <c r="N24" s="319">
        <v>0</v>
      </c>
      <c r="O24" s="319">
        <v>0</v>
      </c>
      <c r="P24" s="319">
        <v>0</v>
      </c>
      <c r="Q24" s="320">
        <v>0</v>
      </c>
    </row>
    <row r="25" spans="1:17" ht="14.25" customHeight="1">
      <c r="B25" s="321" t="s">
        <v>811</v>
      </c>
      <c r="C25" s="319">
        <v>0</v>
      </c>
      <c r="D25" s="319">
        <v>0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0</v>
      </c>
      <c r="K25" s="319">
        <v>0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20">
        <v>0</v>
      </c>
    </row>
    <row r="26" spans="1:17" ht="14.25" customHeight="1">
      <c r="B26" s="321" t="s">
        <v>812</v>
      </c>
      <c r="C26" s="319">
        <v>0</v>
      </c>
      <c r="D26" s="319">
        <v>0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0</v>
      </c>
      <c r="K26" s="319">
        <v>0</v>
      </c>
      <c r="L26" s="319">
        <v>0</v>
      </c>
      <c r="M26" s="319">
        <v>0</v>
      </c>
      <c r="N26" s="319">
        <v>0</v>
      </c>
      <c r="O26" s="319">
        <v>0</v>
      </c>
      <c r="P26" s="319">
        <v>0</v>
      </c>
      <c r="Q26" s="320">
        <v>0</v>
      </c>
    </row>
    <row r="27" spans="1:17" ht="14.25" customHeight="1">
      <c r="B27" s="321" t="s">
        <v>813</v>
      </c>
      <c r="C27" s="319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20">
        <v>0</v>
      </c>
    </row>
    <row r="28" spans="1:17" ht="14.25" customHeight="1">
      <c r="B28" s="321" t="s">
        <v>814</v>
      </c>
      <c r="C28" s="319">
        <v>0</v>
      </c>
      <c r="D28" s="319">
        <v>0</v>
      </c>
      <c r="E28" s="319">
        <v>0</v>
      </c>
      <c r="F28" s="319">
        <v>0</v>
      </c>
      <c r="G28" s="319">
        <v>0</v>
      </c>
      <c r="H28" s="319">
        <v>0</v>
      </c>
      <c r="I28" s="319">
        <v>0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v>0</v>
      </c>
      <c r="Q28" s="320">
        <v>0</v>
      </c>
    </row>
    <row r="29" spans="1:17" ht="14.25" customHeight="1">
      <c r="B29" s="321" t="s">
        <v>815</v>
      </c>
      <c r="C29" s="319">
        <v>0</v>
      </c>
      <c r="D29" s="319">
        <v>0</v>
      </c>
      <c r="E29" s="319">
        <v>0</v>
      </c>
      <c r="F29" s="319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20">
        <v>0</v>
      </c>
    </row>
    <row r="30" spans="1:17" ht="14.25" customHeight="1">
      <c r="B30" s="321" t="s">
        <v>816</v>
      </c>
      <c r="C30" s="319">
        <v>790.92000000000007</v>
      </c>
      <c r="D30" s="319">
        <v>776.75</v>
      </c>
      <c r="E30" s="319">
        <v>795.73</v>
      </c>
      <c r="F30" s="319">
        <v>916.37</v>
      </c>
      <c r="G30" s="319">
        <v>698.36</v>
      </c>
      <c r="H30" s="319">
        <v>790.92000000000007</v>
      </c>
      <c r="I30" s="319">
        <v>764.01</v>
      </c>
      <c r="J30" s="319">
        <v>706.16</v>
      </c>
      <c r="K30" s="319">
        <v>779.09</v>
      </c>
      <c r="L30" s="319">
        <v>702.52</v>
      </c>
      <c r="M30" s="319">
        <v>742.69</v>
      </c>
      <c r="N30" s="319">
        <v>618.15</v>
      </c>
      <c r="O30" s="319">
        <v>636.35</v>
      </c>
      <c r="P30" s="319">
        <v>8927.1</v>
      </c>
      <c r="Q30" s="320">
        <v>0.23383205770953491</v>
      </c>
    </row>
    <row r="31" spans="1:17" ht="14.25" customHeight="1">
      <c r="B31" s="321" t="s">
        <v>817</v>
      </c>
      <c r="C31" s="319">
        <v>0</v>
      </c>
      <c r="D31" s="319">
        <v>0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20">
        <v>0</v>
      </c>
    </row>
    <row r="32" spans="1:17" ht="14.25" customHeight="1">
      <c r="B32" s="321" t="s">
        <v>818</v>
      </c>
      <c r="C32" s="319">
        <v>0</v>
      </c>
      <c r="D32" s="319">
        <v>0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20">
        <v>0</v>
      </c>
    </row>
    <row r="33" spans="2:17" ht="14.25" customHeight="1">
      <c r="B33" s="321" t="s">
        <v>819</v>
      </c>
      <c r="C33" s="319">
        <v>120.08333333333333</v>
      </c>
      <c r="D33" s="319">
        <v>120.08333333333333</v>
      </c>
      <c r="E33" s="319">
        <v>120.08333333333333</v>
      </c>
      <c r="F33" s="319">
        <v>120.08333333333333</v>
      </c>
      <c r="G33" s="319">
        <v>120.08333333333333</v>
      </c>
      <c r="H33" s="319">
        <v>120.08333333333333</v>
      </c>
      <c r="I33" s="319">
        <v>120.08333333333333</v>
      </c>
      <c r="J33" s="319">
        <v>120.08333333333333</v>
      </c>
      <c r="K33" s="319">
        <v>120.08333333333333</v>
      </c>
      <c r="L33" s="319">
        <v>120.08333333333333</v>
      </c>
      <c r="M33" s="319">
        <v>120.08333333333333</v>
      </c>
      <c r="N33" s="319">
        <v>120.08333333333333</v>
      </c>
      <c r="O33" s="319">
        <v>120.08333333333333</v>
      </c>
      <c r="P33" s="319">
        <v>1440.9999999999998</v>
      </c>
      <c r="Q33" s="320">
        <v>3.7744843808116831E-2</v>
      </c>
    </row>
    <row r="34" spans="2:17" ht="14.25" customHeight="1">
      <c r="B34" s="321" t="s">
        <v>820</v>
      </c>
      <c r="C34" s="319">
        <v>851.7600000000001</v>
      </c>
      <c r="D34" s="319">
        <v>836.50000000000011</v>
      </c>
      <c r="E34" s="319">
        <v>856.94</v>
      </c>
      <c r="F34" s="319">
        <v>986.86000000000013</v>
      </c>
      <c r="G34" s="319">
        <v>752.08</v>
      </c>
      <c r="H34" s="319">
        <v>851.7600000000001</v>
      </c>
      <c r="I34" s="319">
        <v>822.78000000000009</v>
      </c>
      <c r="J34" s="319">
        <v>760.48</v>
      </c>
      <c r="K34" s="319">
        <v>839.0200000000001</v>
      </c>
      <c r="L34" s="319">
        <v>756.56000000000006</v>
      </c>
      <c r="M34" s="319">
        <v>799.82</v>
      </c>
      <c r="N34" s="319">
        <v>665.7</v>
      </c>
      <c r="O34" s="319">
        <v>685.30000000000007</v>
      </c>
      <c r="P34" s="319">
        <v>9613.8000000000011</v>
      </c>
      <c r="Q34" s="320">
        <v>0.25181913907180686</v>
      </c>
    </row>
    <row r="35" spans="2:17" ht="14.25" customHeight="1">
      <c r="B35" s="321" t="s">
        <v>419</v>
      </c>
      <c r="C35" s="319">
        <v>700</v>
      </c>
      <c r="D35" s="319">
        <v>700</v>
      </c>
      <c r="E35" s="319">
        <v>700</v>
      </c>
      <c r="F35" s="319">
        <v>700</v>
      </c>
      <c r="G35" s="319">
        <v>700</v>
      </c>
      <c r="H35" s="319">
        <v>700</v>
      </c>
      <c r="I35" s="319">
        <v>700</v>
      </c>
      <c r="J35" s="319">
        <v>700</v>
      </c>
      <c r="K35" s="319">
        <v>700</v>
      </c>
      <c r="L35" s="319">
        <v>700</v>
      </c>
      <c r="M35" s="319">
        <v>700</v>
      </c>
      <c r="N35" s="319">
        <v>700</v>
      </c>
      <c r="O35" s="319">
        <v>700</v>
      </c>
      <c r="P35" s="319">
        <v>8400</v>
      </c>
      <c r="Q35" s="320">
        <v>0.2200254600889531</v>
      </c>
    </row>
    <row r="36" spans="2:17" ht="14.25" customHeight="1">
      <c r="B36" s="321" t="s">
        <v>821</v>
      </c>
      <c r="C36" s="319">
        <v>100</v>
      </c>
      <c r="D36" s="319">
        <v>100</v>
      </c>
      <c r="E36" s="319">
        <v>100</v>
      </c>
      <c r="F36" s="319">
        <v>100</v>
      </c>
      <c r="G36" s="319">
        <v>100</v>
      </c>
      <c r="H36" s="319">
        <v>100</v>
      </c>
      <c r="I36" s="319">
        <v>100</v>
      </c>
      <c r="J36" s="319">
        <v>100</v>
      </c>
      <c r="K36" s="319">
        <v>100</v>
      </c>
      <c r="L36" s="319">
        <v>100</v>
      </c>
      <c r="M36" s="319">
        <v>100</v>
      </c>
      <c r="N36" s="319">
        <v>100</v>
      </c>
      <c r="O36" s="319">
        <v>100</v>
      </c>
      <c r="P36" s="319">
        <v>1200</v>
      </c>
      <c r="Q36" s="320">
        <v>3.1432208584136159E-2</v>
      </c>
    </row>
    <row r="37" spans="2:17" ht="14.25" customHeight="1">
      <c r="B37" s="321" t="s">
        <v>822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20">
        <v>0</v>
      </c>
    </row>
    <row r="38" spans="2:17" ht="14.25" customHeight="1">
      <c r="B38" s="321" t="s">
        <v>823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20">
        <v>0</v>
      </c>
    </row>
    <row r="39" spans="2:17" ht="14.25" customHeight="1">
      <c r="B39" s="321" t="s">
        <v>824</v>
      </c>
      <c r="C39" s="319">
        <v>0</v>
      </c>
      <c r="D39" s="319">
        <v>0</v>
      </c>
      <c r="E39" s="319">
        <v>0</v>
      </c>
      <c r="F39" s="319">
        <v>0</v>
      </c>
      <c r="G39" s="319">
        <v>0</v>
      </c>
      <c r="H39" s="319">
        <v>0</v>
      </c>
      <c r="I39" s="319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20">
        <v>0</v>
      </c>
    </row>
    <row r="40" spans="2:17" ht="14.25" customHeight="1">
      <c r="B40" s="321" t="s">
        <v>825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20">
        <v>0</v>
      </c>
    </row>
    <row r="41" spans="2:17" ht="14.25" customHeight="1">
      <c r="B41" s="321" t="s">
        <v>826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20">
        <v>0</v>
      </c>
    </row>
    <row r="42" spans="2:17" ht="14.25" customHeight="1">
      <c r="B42" s="321" t="s">
        <v>827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>
        <v>0</v>
      </c>
      <c r="N42" s="319">
        <v>0</v>
      </c>
      <c r="O42" s="319">
        <v>0</v>
      </c>
      <c r="P42" s="319">
        <v>0</v>
      </c>
      <c r="Q42" s="320">
        <v>0</v>
      </c>
    </row>
    <row r="43" spans="2:17" ht="14.25" customHeight="1">
      <c r="B43" s="321" t="s">
        <v>828</v>
      </c>
      <c r="C43" s="319">
        <v>304.2</v>
      </c>
      <c r="D43" s="319">
        <v>298.75</v>
      </c>
      <c r="E43" s="319">
        <v>306.05</v>
      </c>
      <c r="F43" s="319">
        <v>352.45000000000005</v>
      </c>
      <c r="G43" s="319">
        <v>268.60000000000002</v>
      </c>
      <c r="H43" s="319">
        <v>304.2</v>
      </c>
      <c r="I43" s="319">
        <v>293.85000000000002</v>
      </c>
      <c r="J43" s="319">
        <v>271.60000000000002</v>
      </c>
      <c r="K43" s="319">
        <v>299.65000000000003</v>
      </c>
      <c r="L43" s="319">
        <v>270.2</v>
      </c>
      <c r="M43" s="319">
        <v>285.65000000000003</v>
      </c>
      <c r="N43" s="319">
        <v>237.75</v>
      </c>
      <c r="O43" s="319">
        <v>244.75</v>
      </c>
      <c r="P43" s="319">
        <v>3433.5</v>
      </c>
      <c r="Q43" s="320">
        <v>8.9935406811359586E-2</v>
      </c>
    </row>
    <row r="44" spans="2:17" ht="14.25" customHeight="1">
      <c r="B44" s="321" t="s">
        <v>829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319">
        <v>0</v>
      </c>
      <c r="I44" s="319">
        <v>0</v>
      </c>
      <c r="J44" s="319">
        <v>0</v>
      </c>
      <c r="K44" s="319">
        <v>0</v>
      </c>
      <c r="L44" s="319">
        <v>0</v>
      </c>
      <c r="M44" s="319">
        <v>0</v>
      </c>
      <c r="N44" s="319">
        <v>0</v>
      </c>
      <c r="O44" s="319">
        <v>0</v>
      </c>
      <c r="P44" s="319">
        <v>0</v>
      </c>
      <c r="Q44" s="320">
        <v>0</v>
      </c>
    </row>
    <row r="45" spans="2:17" ht="14.25" customHeight="1">
      <c r="B45" s="321" t="s">
        <v>830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319">
        <v>0</v>
      </c>
      <c r="I45" s="319">
        <v>0</v>
      </c>
      <c r="J45" s="319">
        <v>0</v>
      </c>
      <c r="K45" s="319">
        <v>0</v>
      </c>
      <c r="L45" s="319">
        <v>0</v>
      </c>
      <c r="M45" s="319">
        <v>0</v>
      </c>
      <c r="N45" s="319">
        <v>0</v>
      </c>
      <c r="O45" s="319">
        <v>0</v>
      </c>
      <c r="P45" s="319">
        <v>0</v>
      </c>
      <c r="Q45" s="320">
        <v>0</v>
      </c>
    </row>
    <row r="46" spans="2:17" ht="14.25" customHeight="1">
      <c r="B46" s="321" t="s">
        <v>831</v>
      </c>
      <c r="C46" s="319">
        <v>240</v>
      </c>
      <c r="D46" s="319">
        <v>240</v>
      </c>
      <c r="E46" s="319">
        <v>240</v>
      </c>
      <c r="F46" s="319">
        <v>240</v>
      </c>
      <c r="G46" s="319">
        <v>240</v>
      </c>
      <c r="H46" s="319">
        <v>240</v>
      </c>
      <c r="I46" s="319">
        <v>240</v>
      </c>
      <c r="J46" s="319">
        <v>240</v>
      </c>
      <c r="K46" s="319">
        <v>240</v>
      </c>
      <c r="L46" s="319">
        <v>240</v>
      </c>
      <c r="M46" s="319">
        <v>240</v>
      </c>
      <c r="N46" s="319">
        <v>240</v>
      </c>
      <c r="O46" s="319">
        <v>240</v>
      </c>
      <c r="P46" s="319">
        <v>2880</v>
      </c>
      <c r="Q46" s="320">
        <v>7.5437300601926771E-2</v>
      </c>
    </row>
    <row r="47" spans="2:17" ht="14.25" customHeight="1">
      <c r="B47" s="321" t="s">
        <v>832</v>
      </c>
      <c r="C47" s="322">
        <v>3297.13</v>
      </c>
      <c r="D47" s="322">
        <v>3262.25</v>
      </c>
      <c r="E47" s="322">
        <v>3308.9700000000003</v>
      </c>
      <c r="F47" s="322">
        <v>3605.9300000000003</v>
      </c>
      <c r="G47" s="322">
        <v>3069.29</v>
      </c>
      <c r="H47" s="322">
        <v>3297.13</v>
      </c>
      <c r="I47" s="322">
        <v>3230.89</v>
      </c>
      <c r="J47" s="322">
        <v>3088.49</v>
      </c>
      <c r="K47" s="322">
        <v>3268.01</v>
      </c>
      <c r="L47" s="322">
        <v>3079.5299999999997</v>
      </c>
      <c r="M47" s="322">
        <v>3178.4100000000003</v>
      </c>
      <c r="N47" s="322">
        <v>2871.85</v>
      </c>
      <c r="O47" s="322">
        <v>2916.65</v>
      </c>
      <c r="P47" s="322">
        <v>38177.400000000009</v>
      </c>
      <c r="Q47" s="323">
        <v>0.99999999999999978</v>
      </c>
    </row>
    <row r="48" spans="2:17" ht="14.25" customHeight="1">
      <c r="C48" s="320">
        <v>1</v>
      </c>
      <c r="D48" s="320">
        <v>1</v>
      </c>
      <c r="E48" s="320">
        <v>1</v>
      </c>
      <c r="F48" s="320">
        <v>1</v>
      </c>
      <c r="G48" s="320">
        <v>1</v>
      </c>
      <c r="H48" s="320">
        <v>1</v>
      </c>
      <c r="I48" s="320">
        <v>1</v>
      </c>
      <c r="J48" s="320">
        <v>1</v>
      </c>
      <c r="K48" s="320">
        <v>1</v>
      </c>
      <c r="L48" s="320">
        <v>1</v>
      </c>
      <c r="M48" s="320">
        <v>1</v>
      </c>
      <c r="N48" s="320">
        <v>1</v>
      </c>
      <c r="O48" s="320">
        <v>1</v>
      </c>
      <c r="P48" s="320">
        <v>1</v>
      </c>
      <c r="Q48" s="320"/>
    </row>
    <row r="49" spans="1:17" ht="14.25" customHeight="1"/>
    <row r="50" spans="1:17" ht="14.25" customHeight="1">
      <c r="A50" s="305" t="s">
        <v>833</v>
      </c>
    </row>
    <row r="51" spans="1:17" ht="14.25" customHeight="1">
      <c r="B51" s="321" t="s">
        <v>795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20">
        <v>0</v>
      </c>
    </row>
    <row r="52" spans="1:17" ht="14.25" customHeight="1">
      <c r="B52" s="321" t="s">
        <v>803</v>
      </c>
      <c r="C52" s="319">
        <v>3297.13</v>
      </c>
      <c r="D52" s="319">
        <v>3262.25</v>
      </c>
      <c r="E52" s="319">
        <v>3308.9700000000003</v>
      </c>
      <c r="F52" s="319">
        <v>3605.9300000000003</v>
      </c>
      <c r="G52" s="319">
        <v>3069.29</v>
      </c>
      <c r="H52" s="319">
        <v>3297.13</v>
      </c>
      <c r="I52" s="319">
        <v>3230.89</v>
      </c>
      <c r="J52" s="319">
        <v>3088.49</v>
      </c>
      <c r="K52" s="319">
        <v>3268.01</v>
      </c>
      <c r="L52" s="319">
        <v>3079.5299999999997</v>
      </c>
      <c r="M52" s="319">
        <v>3178.4100000000003</v>
      </c>
      <c r="N52" s="319">
        <v>2871.85</v>
      </c>
      <c r="O52" s="319">
        <v>2916.65</v>
      </c>
      <c r="P52" s="319">
        <v>38177.400000000009</v>
      </c>
      <c r="Q52" s="320">
        <v>0</v>
      </c>
    </row>
    <row r="53" spans="1:17" ht="14.25" customHeight="1">
      <c r="B53" s="321" t="s">
        <v>33</v>
      </c>
      <c r="C53" s="322">
        <v>3297.13</v>
      </c>
      <c r="D53" s="322">
        <v>3262.25</v>
      </c>
      <c r="E53" s="322">
        <v>3308.9700000000003</v>
      </c>
      <c r="F53" s="322">
        <v>3605.9300000000003</v>
      </c>
      <c r="G53" s="322">
        <v>3069.29</v>
      </c>
      <c r="H53" s="322">
        <v>3297.13</v>
      </c>
      <c r="I53" s="322">
        <v>3230.89</v>
      </c>
      <c r="J53" s="322">
        <v>3088.49</v>
      </c>
      <c r="K53" s="322">
        <v>3268.01</v>
      </c>
      <c r="L53" s="322">
        <v>3079.5299999999997</v>
      </c>
      <c r="M53" s="322">
        <v>3178.4100000000003</v>
      </c>
      <c r="N53" s="322">
        <v>2871.85</v>
      </c>
      <c r="O53" s="322">
        <v>2916.65</v>
      </c>
      <c r="P53" s="322">
        <v>38177.400000000009</v>
      </c>
      <c r="Q53" s="323">
        <v>0</v>
      </c>
    </row>
    <row r="54" spans="1:17" ht="14.25" customHeight="1"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</row>
    <row r="55" spans="1:17" ht="14.25" customHeight="1"/>
    <row r="56" spans="1:17" ht="14.25" customHeight="1"/>
    <row r="57" spans="1:17" ht="14.25" customHeight="1">
      <c r="A57" s="305" t="s">
        <v>585</v>
      </c>
    </row>
    <row r="58" spans="1:17" ht="14.25" customHeight="1">
      <c r="B58" s="247" t="s">
        <v>834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319">
        <v>0</v>
      </c>
      <c r="I58" s="319">
        <v>0</v>
      </c>
      <c r="J58" s="319">
        <v>0</v>
      </c>
      <c r="K58" s="319">
        <v>0</v>
      </c>
      <c r="L58" s="319">
        <v>0</v>
      </c>
      <c r="M58" s="319">
        <v>0</v>
      </c>
      <c r="N58" s="319">
        <v>0</v>
      </c>
      <c r="O58" s="319">
        <v>0</v>
      </c>
      <c r="P58" s="319">
        <v>0</v>
      </c>
      <c r="Q58" s="320">
        <v>0</v>
      </c>
    </row>
    <row r="59" spans="1:17" ht="14.25" customHeight="1">
      <c r="B59" s="247" t="s">
        <v>835</v>
      </c>
      <c r="C59" s="319">
        <v>790.92000000000007</v>
      </c>
      <c r="D59" s="319">
        <v>776.75</v>
      </c>
      <c r="E59" s="319">
        <v>795.73</v>
      </c>
      <c r="F59" s="319">
        <v>916.37</v>
      </c>
      <c r="G59" s="319">
        <v>698.36</v>
      </c>
      <c r="H59" s="319">
        <v>790.92000000000007</v>
      </c>
      <c r="I59" s="319">
        <v>764.01</v>
      </c>
      <c r="J59" s="319">
        <v>706.16</v>
      </c>
      <c r="K59" s="319">
        <v>779.09</v>
      </c>
      <c r="L59" s="319">
        <v>702.52</v>
      </c>
      <c r="M59" s="319">
        <v>742.69</v>
      </c>
      <c r="N59" s="319">
        <v>618.15</v>
      </c>
      <c r="O59" s="319">
        <v>636.35</v>
      </c>
      <c r="P59" s="319">
        <v>8927.1</v>
      </c>
      <c r="Q59" s="320">
        <v>1</v>
      </c>
    </row>
    <row r="60" spans="1:17" ht="14.25" customHeight="1">
      <c r="B60" s="247" t="s">
        <v>836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319">
        <v>0</v>
      </c>
      <c r="I60" s="319">
        <v>0</v>
      </c>
      <c r="J60" s="319">
        <v>0</v>
      </c>
      <c r="K60" s="319">
        <v>0</v>
      </c>
      <c r="L60" s="319">
        <v>0</v>
      </c>
      <c r="M60" s="319">
        <v>0</v>
      </c>
      <c r="N60" s="319">
        <v>0</v>
      </c>
      <c r="O60" s="319">
        <v>0</v>
      </c>
      <c r="P60" s="319">
        <v>0</v>
      </c>
      <c r="Q60" s="320">
        <v>0</v>
      </c>
    </row>
    <row r="61" spans="1:17" ht="14.25" customHeight="1">
      <c r="B61" s="247" t="s">
        <v>837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319">
        <v>0</v>
      </c>
      <c r="I61" s="319">
        <v>0</v>
      </c>
      <c r="J61" s="319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0</v>
      </c>
      <c r="P61" s="319">
        <v>0</v>
      </c>
      <c r="Q61" s="320">
        <v>0</v>
      </c>
    </row>
    <row r="62" spans="1:17" ht="14.25" customHeight="1">
      <c r="B62" s="247" t="s">
        <v>838</v>
      </c>
      <c r="C62" s="319">
        <v>851.7600000000001</v>
      </c>
      <c r="D62" s="319">
        <v>836.50000000000011</v>
      </c>
      <c r="E62" s="319">
        <v>856.94</v>
      </c>
      <c r="F62" s="319">
        <v>986.86000000000013</v>
      </c>
      <c r="G62" s="319">
        <v>752.08</v>
      </c>
      <c r="H62" s="319">
        <v>851.7600000000001</v>
      </c>
      <c r="I62" s="319">
        <v>822.78000000000009</v>
      </c>
      <c r="J62" s="319">
        <v>760.48</v>
      </c>
      <c r="K62" s="319">
        <v>839.0200000000001</v>
      </c>
      <c r="L62" s="319">
        <v>756.56000000000006</v>
      </c>
      <c r="M62" s="319">
        <v>799.82</v>
      </c>
      <c r="N62" s="319">
        <v>665.7</v>
      </c>
      <c r="O62" s="319">
        <v>685.30000000000007</v>
      </c>
      <c r="P62" s="319">
        <v>9613.8000000000011</v>
      </c>
      <c r="Q62" s="320">
        <v>1</v>
      </c>
    </row>
    <row r="63" spans="1:17" ht="14.25" customHeight="1">
      <c r="B63" s="247" t="s">
        <v>839</v>
      </c>
      <c r="C63" s="319">
        <v>0</v>
      </c>
      <c r="D63" s="319">
        <v>0</v>
      </c>
      <c r="E63" s="319">
        <v>0</v>
      </c>
      <c r="F63" s="319">
        <v>0</v>
      </c>
      <c r="G63" s="319">
        <v>0</v>
      </c>
      <c r="H63" s="319">
        <v>0</v>
      </c>
      <c r="I63" s="319">
        <v>0</v>
      </c>
      <c r="J63" s="319">
        <v>0</v>
      </c>
      <c r="K63" s="319">
        <v>0</v>
      </c>
      <c r="L63" s="319">
        <v>0</v>
      </c>
      <c r="M63" s="319">
        <v>0</v>
      </c>
      <c r="N63" s="319">
        <v>0</v>
      </c>
      <c r="O63" s="319">
        <v>0</v>
      </c>
      <c r="P63" s="319">
        <v>0</v>
      </c>
      <c r="Q63" s="320">
        <v>0</v>
      </c>
    </row>
    <row r="64" spans="1:17" ht="14.25" customHeight="1">
      <c r="B64" s="247" t="s">
        <v>840</v>
      </c>
      <c r="C64" s="319">
        <v>0</v>
      </c>
      <c r="D64" s="319">
        <v>0</v>
      </c>
      <c r="E64" s="319">
        <v>0</v>
      </c>
      <c r="F64" s="319">
        <v>0</v>
      </c>
      <c r="G64" s="319">
        <v>0</v>
      </c>
      <c r="H64" s="319">
        <v>0</v>
      </c>
      <c r="I64" s="319">
        <v>0</v>
      </c>
      <c r="J64" s="319">
        <v>0</v>
      </c>
      <c r="K64" s="319">
        <v>0</v>
      </c>
      <c r="L64" s="319">
        <v>0</v>
      </c>
      <c r="M64" s="319">
        <v>0</v>
      </c>
      <c r="N64" s="319">
        <v>0</v>
      </c>
      <c r="O64" s="319">
        <v>0</v>
      </c>
      <c r="P64" s="319">
        <v>0</v>
      </c>
      <c r="Q64" s="320">
        <v>0</v>
      </c>
    </row>
    <row r="65" spans="1:17" ht="14.25" customHeight="1">
      <c r="B65" s="247" t="s">
        <v>841</v>
      </c>
      <c r="C65" s="319">
        <v>0</v>
      </c>
      <c r="D65" s="319">
        <v>0</v>
      </c>
      <c r="E65" s="319">
        <v>0</v>
      </c>
      <c r="F65" s="319">
        <v>0</v>
      </c>
      <c r="G65" s="319">
        <v>0</v>
      </c>
      <c r="H65" s="319">
        <v>0</v>
      </c>
      <c r="I65" s="319">
        <v>0</v>
      </c>
      <c r="J65" s="319">
        <v>0</v>
      </c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19">
        <v>0</v>
      </c>
      <c r="Q65" s="320">
        <v>0</v>
      </c>
    </row>
    <row r="66" spans="1:17" ht="14.25" customHeight="1">
      <c r="B66" s="247" t="s">
        <v>842</v>
      </c>
      <c r="C66" s="319">
        <v>0</v>
      </c>
      <c r="D66" s="319">
        <v>0</v>
      </c>
      <c r="E66" s="319">
        <v>0</v>
      </c>
      <c r="F66" s="319">
        <v>0</v>
      </c>
      <c r="G66" s="319">
        <v>0</v>
      </c>
      <c r="H66" s="319">
        <v>0</v>
      </c>
      <c r="I66" s="319">
        <v>0</v>
      </c>
      <c r="J66" s="319">
        <v>0</v>
      </c>
      <c r="K66" s="319">
        <v>0</v>
      </c>
      <c r="L66" s="319">
        <v>0</v>
      </c>
      <c r="M66" s="319">
        <v>0</v>
      </c>
      <c r="N66" s="319">
        <v>0</v>
      </c>
      <c r="O66" s="319">
        <v>0</v>
      </c>
      <c r="P66" s="319">
        <v>0</v>
      </c>
      <c r="Q66" s="320">
        <v>0</v>
      </c>
    </row>
    <row r="67" spans="1:17" ht="14.25" customHeight="1">
      <c r="B67" s="247" t="s">
        <v>843</v>
      </c>
      <c r="C67" s="319">
        <v>0</v>
      </c>
      <c r="D67" s="319">
        <v>0</v>
      </c>
      <c r="E67" s="319">
        <v>0</v>
      </c>
      <c r="F67" s="319">
        <v>0</v>
      </c>
      <c r="G67" s="319">
        <v>0</v>
      </c>
      <c r="H67" s="319">
        <v>0</v>
      </c>
      <c r="I67" s="319">
        <v>0</v>
      </c>
      <c r="J67" s="319">
        <v>0</v>
      </c>
      <c r="K67" s="319">
        <v>0</v>
      </c>
      <c r="L67" s="319">
        <v>0</v>
      </c>
      <c r="M67" s="319">
        <v>0</v>
      </c>
      <c r="N67" s="319">
        <v>0</v>
      </c>
      <c r="O67" s="319">
        <v>0</v>
      </c>
      <c r="P67" s="319">
        <v>0</v>
      </c>
      <c r="Q67" s="320">
        <v>0</v>
      </c>
    </row>
    <row r="68" spans="1:17" ht="14.25" customHeight="1">
      <c r="B68" s="247" t="s">
        <v>844</v>
      </c>
      <c r="C68" s="319">
        <v>243.36</v>
      </c>
      <c r="D68" s="319">
        <v>239</v>
      </c>
      <c r="E68" s="319">
        <v>244.84000000000003</v>
      </c>
      <c r="F68" s="319">
        <v>281.96000000000004</v>
      </c>
      <c r="G68" s="319">
        <v>214.88000000000002</v>
      </c>
      <c r="H68" s="319">
        <v>243.36</v>
      </c>
      <c r="I68" s="319">
        <v>235.08000000000004</v>
      </c>
      <c r="J68" s="319">
        <v>217.28000000000003</v>
      </c>
      <c r="K68" s="319">
        <v>239.72000000000003</v>
      </c>
      <c r="L68" s="319">
        <v>216.16</v>
      </c>
      <c r="M68" s="319">
        <v>228.52000000000004</v>
      </c>
      <c r="N68" s="319">
        <v>190.20000000000002</v>
      </c>
      <c r="O68" s="319">
        <v>195.8</v>
      </c>
      <c r="P68" s="319">
        <v>2746.7999999999997</v>
      </c>
      <c r="Q68" s="320">
        <v>0.79999999999999993</v>
      </c>
    </row>
    <row r="69" spans="1:17" ht="14.25" customHeight="1">
      <c r="B69" s="247" t="s">
        <v>845</v>
      </c>
      <c r="C69" s="319">
        <v>0</v>
      </c>
      <c r="D69" s="319">
        <v>0</v>
      </c>
      <c r="E69" s="319">
        <v>0</v>
      </c>
      <c r="F69" s="319">
        <v>0</v>
      </c>
      <c r="G69" s="319">
        <v>0</v>
      </c>
      <c r="H69" s="319">
        <v>0</v>
      </c>
      <c r="I69" s="319">
        <v>0</v>
      </c>
      <c r="J69" s="319">
        <v>0</v>
      </c>
      <c r="K69" s="319">
        <v>0</v>
      </c>
      <c r="L69" s="319">
        <v>0</v>
      </c>
      <c r="M69" s="319">
        <v>0</v>
      </c>
      <c r="N69" s="319">
        <v>0</v>
      </c>
      <c r="O69" s="319">
        <v>0</v>
      </c>
      <c r="P69" s="319">
        <v>0</v>
      </c>
      <c r="Q69" s="320">
        <v>0</v>
      </c>
    </row>
    <row r="70" spans="1:17" ht="14.25" customHeight="1">
      <c r="B70" s="247" t="s">
        <v>846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  <c r="N70" s="319">
        <v>0</v>
      </c>
      <c r="O70" s="319">
        <v>0</v>
      </c>
      <c r="P70" s="319">
        <v>0</v>
      </c>
      <c r="Q70" s="320">
        <v>0</v>
      </c>
    </row>
    <row r="71" spans="1:17" ht="14.25" customHeight="1">
      <c r="B71" s="247" t="s">
        <v>847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>
        <v>0</v>
      </c>
      <c r="J71" s="319">
        <v>0</v>
      </c>
      <c r="K71" s="319">
        <v>0</v>
      </c>
      <c r="L71" s="319">
        <v>0</v>
      </c>
      <c r="M71" s="319">
        <v>0</v>
      </c>
      <c r="N71" s="319">
        <v>0</v>
      </c>
      <c r="O71" s="319">
        <v>0</v>
      </c>
      <c r="P71" s="319">
        <v>0</v>
      </c>
      <c r="Q71" s="320">
        <v>0</v>
      </c>
    </row>
    <row r="72" spans="1:17" ht="14.25" customHeight="1">
      <c r="B72" s="324" t="s">
        <v>848</v>
      </c>
      <c r="C72" s="322">
        <v>1886.0400000000004</v>
      </c>
      <c r="D72" s="322">
        <v>1852.25</v>
      </c>
      <c r="E72" s="322">
        <v>1897.5100000000002</v>
      </c>
      <c r="F72" s="322">
        <v>2185.19</v>
      </c>
      <c r="G72" s="322">
        <v>1665.3200000000002</v>
      </c>
      <c r="H72" s="322">
        <v>1886.0400000000004</v>
      </c>
      <c r="I72" s="322">
        <v>1821.87</v>
      </c>
      <c r="J72" s="322">
        <v>1683.9199999999998</v>
      </c>
      <c r="K72" s="322">
        <v>1857.8300000000002</v>
      </c>
      <c r="L72" s="322">
        <v>1675.24</v>
      </c>
      <c r="M72" s="322">
        <v>1771.0300000000002</v>
      </c>
      <c r="N72" s="322">
        <v>1474.05</v>
      </c>
      <c r="O72" s="322">
        <v>1517.45</v>
      </c>
      <c r="P72" s="322">
        <v>21287.7</v>
      </c>
      <c r="Q72" s="323">
        <v>0.55759952223042941</v>
      </c>
    </row>
    <row r="73" spans="1:17" ht="14.25" customHeight="1"/>
    <row r="74" spans="1:17" ht="14.25" customHeight="1">
      <c r="A74" s="305" t="s">
        <v>849</v>
      </c>
      <c r="C74" s="319">
        <v>3297.13</v>
      </c>
      <c r="D74" s="319">
        <v>3262.25</v>
      </c>
      <c r="E74" s="319">
        <v>3308.9700000000003</v>
      </c>
      <c r="F74" s="319">
        <v>3605.9300000000003</v>
      </c>
      <c r="G74" s="319">
        <v>3069.29</v>
      </c>
      <c r="H74" s="319">
        <v>3297.13</v>
      </c>
      <c r="I74" s="319">
        <v>3230.89</v>
      </c>
      <c r="J74" s="319">
        <v>3088.49</v>
      </c>
      <c r="K74" s="319">
        <v>3268.01</v>
      </c>
      <c r="L74" s="319">
        <v>3079.5299999999997</v>
      </c>
      <c r="M74" s="319">
        <v>3178.4100000000003</v>
      </c>
      <c r="N74" s="319">
        <v>2871.85</v>
      </c>
      <c r="O74" s="319">
        <v>2916.65</v>
      </c>
      <c r="P74" s="319">
        <v>38177.400000000009</v>
      </c>
      <c r="Q74" s="320">
        <v>0</v>
      </c>
    </row>
    <row r="75" spans="1:17" ht="14.25" customHeight="1">
      <c r="A75" s="305" t="s">
        <v>850</v>
      </c>
      <c r="C75" s="319">
        <v>1886.0400000000004</v>
      </c>
      <c r="D75" s="319">
        <v>1852.25</v>
      </c>
      <c r="E75" s="319">
        <v>1897.5100000000002</v>
      </c>
      <c r="F75" s="319">
        <v>2185.19</v>
      </c>
      <c r="G75" s="319">
        <v>1665.3200000000002</v>
      </c>
      <c r="H75" s="319">
        <v>1886.0400000000004</v>
      </c>
      <c r="I75" s="319">
        <v>1821.87</v>
      </c>
      <c r="J75" s="319">
        <v>1683.9199999999998</v>
      </c>
      <c r="K75" s="319">
        <v>1857.8300000000002</v>
      </c>
      <c r="L75" s="319">
        <v>1675.24</v>
      </c>
      <c r="M75" s="319">
        <v>1771.0300000000002</v>
      </c>
      <c r="N75" s="319">
        <v>1474.05</v>
      </c>
      <c r="O75" s="319">
        <v>1517.45</v>
      </c>
      <c r="P75" s="319">
        <v>21287.7</v>
      </c>
      <c r="Q75" s="320">
        <v>0.55759952223042941</v>
      </c>
    </row>
    <row r="76" spans="1:17" ht="14.25" customHeight="1">
      <c r="A76" s="305" t="s">
        <v>851</v>
      </c>
      <c r="C76" s="319">
        <v>1411.0899999999997</v>
      </c>
      <c r="D76" s="319">
        <v>1410</v>
      </c>
      <c r="E76" s="319">
        <v>1411.46</v>
      </c>
      <c r="F76" s="319">
        <v>1420.7400000000002</v>
      </c>
      <c r="G76" s="319">
        <v>1403.9699999999998</v>
      </c>
      <c r="H76" s="319">
        <v>1411.0899999999997</v>
      </c>
      <c r="I76" s="319">
        <v>1409.02</v>
      </c>
      <c r="J76" s="319">
        <v>1404.57</v>
      </c>
      <c r="K76" s="319">
        <v>1410.18</v>
      </c>
      <c r="L76" s="319">
        <v>1404.2899999999997</v>
      </c>
      <c r="M76" s="319">
        <v>1407.38</v>
      </c>
      <c r="N76" s="319">
        <v>1397.8</v>
      </c>
      <c r="O76" s="319">
        <v>1399.2</v>
      </c>
      <c r="P76" s="319">
        <v>16889.700000000008</v>
      </c>
      <c r="Q76" s="320">
        <v>-0.55759952223042941</v>
      </c>
    </row>
    <row r="77" spans="1:17" ht="14.25" customHeight="1"/>
    <row r="78" spans="1:17" ht="14.25" customHeight="1"/>
    <row r="79" spans="1:17" ht="14.25" customHeight="1"/>
    <row r="80" spans="1:1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8" ht="14.25" customHeight="1">
      <c r="A1" s="321" t="s">
        <v>378</v>
      </c>
    </row>
    <row r="2" spans="1:18" ht="14.25" customHeight="1">
      <c r="A2" s="321" t="s">
        <v>852</v>
      </c>
    </row>
    <row r="3" spans="1:18" ht="14.25" customHeight="1">
      <c r="A3" s="321" t="s">
        <v>380</v>
      </c>
      <c r="B3" s="321">
        <v>2017</v>
      </c>
      <c r="E3" s="321">
        <v>0.79779701022816685</v>
      </c>
      <c r="F3" s="321">
        <v>0.78350380277996323</v>
      </c>
      <c r="G3" s="321">
        <v>0.8886469221835076</v>
      </c>
      <c r="H3" s="321">
        <v>0.9243377917650144</v>
      </c>
      <c r="I3" s="321">
        <v>0.72791327913279136</v>
      </c>
      <c r="J3" s="321">
        <v>0.79779701022816685</v>
      </c>
      <c r="K3" s="321">
        <v>0.79634146341463419</v>
      </c>
      <c r="L3" s="321">
        <v>0.71230002622606869</v>
      </c>
      <c r="M3" s="321">
        <v>0.78586414896407031</v>
      </c>
      <c r="N3" s="321">
        <v>0.73224932249322494</v>
      </c>
      <c r="O3" s="321">
        <v>0.74914765276685025</v>
      </c>
      <c r="P3" s="321">
        <v>0.64430894308943087</v>
      </c>
      <c r="Q3" s="321">
        <v>0.64188303173354311</v>
      </c>
    </row>
    <row r="4" spans="1:18" ht="14.25" customHeight="1">
      <c r="D4" s="321" t="s">
        <v>380</v>
      </c>
      <c r="E4" s="307">
        <v>42860</v>
      </c>
      <c r="F4" s="307">
        <v>42736</v>
      </c>
      <c r="G4" s="307">
        <v>42767</v>
      </c>
      <c r="H4" s="307">
        <v>42798</v>
      </c>
      <c r="I4" s="307">
        <v>42829</v>
      </c>
      <c r="J4" s="307">
        <v>42860</v>
      </c>
      <c r="K4" s="307">
        <v>42891</v>
      </c>
      <c r="L4" s="307">
        <v>42922</v>
      </c>
      <c r="M4" s="307">
        <v>42953</v>
      </c>
      <c r="N4" s="307">
        <v>42984</v>
      </c>
      <c r="O4" s="307">
        <v>43015</v>
      </c>
      <c r="P4" s="307">
        <v>43046</v>
      </c>
      <c r="Q4" s="307">
        <v>43077</v>
      </c>
      <c r="R4" s="321" t="s">
        <v>33</v>
      </c>
    </row>
    <row r="5" spans="1:18" ht="14.25" customHeight="1">
      <c r="A5" s="321" t="s">
        <v>458</v>
      </c>
    </row>
    <row r="6" spans="1:18" ht="14.25" customHeight="1">
      <c r="A6" s="321" t="s">
        <v>853</v>
      </c>
    </row>
    <row r="7" spans="1:18" ht="14.25" customHeight="1">
      <c r="A7" s="321" t="s">
        <v>854</v>
      </c>
      <c r="C7" s="321" t="s">
        <v>461</v>
      </c>
      <c r="D7" s="321">
        <v>51300</v>
      </c>
      <c r="E7" s="321">
        <v>24.66346153846154</v>
      </c>
      <c r="F7" s="321">
        <v>24.66346153846154</v>
      </c>
      <c r="G7" s="321">
        <v>24.66346153846154</v>
      </c>
      <c r="H7" s="321">
        <v>24.66346153846154</v>
      </c>
      <c r="I7" s="321">
        <v>24.66346153846154</v>
      </c>
      <c r="J7" s="321">
        <v>24.66346153846154</v>
      </c>
      <c r="K7" s="321">
        <v>24.66346153846154</v>
      </c>
      <c r="L7" s="321">
        <v>24.66346153846154</v>
      </c>
      <c r="M7" s="321">
        <v>24.66346153846154</v>
      </c>
      <c r="N7" s="321">
        <v>24.66346153846154</v>
      </c>
      <c r="O7" s="321">
        <v>24.66346153846154</v>
      </c>
      <c r="P7" s="321">
        <v>24.66346153846154</v>
      </c>
      <c r="Q7" s="321">
        <v>24.66346153846154</v>
      </c>
    </row>
    <row r="8" spans="1:18" ht="14.25" customHeight="1">
      <c r="B8" s="321" t="s">
        <v>462</v>
      </c>
      <c r="C8" s="321" t="s">
        <v>463</v>
      </c>
      <c r="D8" s="321">
        <v>0.99839999999999995</v>
      </c>
      <c r="E8" s="321">
        <v>169.86301369863014</v>
      </c>
      <c r="F8" s="321">
        <v>169.86301369863014</v>
      </c>
      <c r="G8" s="321">
        <v>153.42465753424656</v>
      </c>
      <c r="H8" s="321">
        <v>169.86301369863014</v>
      </c>
      <c r="I8" s="321">
        <v>164.38356164383561</v>
      </c>
      <c r="J8" s="321">
        <v>169.86301369863014</v>
      </c>
      <c r="K8" s="321">
        <v>164.38356164383561</v>
      </c>
      <c r="L8" s="321">
        <v>169.86301369863014</v>
      </c>
      <c r="M8" s="321">
        <v>169.86301369863014</v>
      </c>
      <c r="N8" s="321">
        <v>164.38356164383561</v>
      </c>
      <c r="O8" s="321">
        <v>169.86301369863014</v>
      </c>
      <c r="P8" s="321">
        <v>164.38356164383561</v>
      </c>
      <c r="Q8" s="321">
        <v>169.86301369863014</v>
      </c>
      <c r="R8" s="321">
        <v>1999.9999999999998</v>
      </c>
    </row>
    <row r="9" spans="1:18" ht="14.25" customHeight="1">
      <c r="D9" s="321">
        <v>24.66346153846154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</row>
    <row r="10" spans="1:18" ht="14.25" customHeight="1">
      <c r="B10" s="321" t="s">
        <v>464</v>
      </c>
      <c r="C10" s="321" t="s">
        <v>465</v>
      </c>
      <c r="D10" s="321">
        <v>3</v>
      </c>
      <c r="E10" s="321">
        <v>25.403365384615388</v>
      </c>
      <c r="F10" s="321">
        <v>24.66346153846154</v>
      </c>
      <c r="G10" s="321">
        <v>24.66346153846154</v>
      </c>
      <c r="H10" s="321">
        <v>25.403365384615388</v>
      </c>
      <c r="I10" s="321">
        <v>25.403365384615388</v>
      </c>
      <c r="J10" s="321">
        <v>25.403365384615388</v>
      </c>
      <c r="K10" s="321">
        <v>25.403365384615388</v>
      </c>
      <c r="L10" s="321">
        <v>25.403365384615388</v>
      </c>
      <c r="M10" s="321">
        <v>25.403365384615388</v>
      </c>
      <c r="N10" s="321">
        <v>25.403365384615388</v>
      </c>
      <c r="O10" s="321">
        <v>25.403365384615388</v>
      </c>
      <c r="P10" s="321">
        <v>25.403365384615388</v>
      </c>
      <c r="Q10" s="321">
        <v>25.403365384615388</v>
      </c>
      <c r="R10" s="321">
        <v>1999.9999999999998</v>
      </c>
    </row>
    <row r="11" spans="1:18" ht="14.25" customHeight="1">
      <c r="B11" s="321" t="s">
        <v>466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</row>
    <row r="12" spans="1:18" ht="14.25" customHeight="1">
      <c r="B12" s="321" t="s">
        <v>467</v>
      </c>
      <c r="D12" s="321">
        <v>0</v>
      </c>
      <c r="E12" s="321">
        <v>4315.0922023182302</v>
      </c>
      <c r="F12" s="321">
        <v>4189.4099051633302</v>
      </c>
      <c r="G12" s="321">
        <v>3783.9831401475235</v>
      </c>
      <c r="H12" s="321">
        <v>4315.0922023182302</v>
      </c>
      <c r="I12" s="321">
        <v>4175.8956796628036</v>
      </c>
      <c r="J12" s="321">
        <v>4315.0922023182302</v>
      </c>
      <c r="K12" s="321">
        <v>4175.8956796628036</v>
      </c>
      <c r="L12" s="321">
        <v>4315.0922023182302</v>
      </c>
      <c r="M12" s="321">
        <v>4315.0922023182302</v>
      </c>
      <c r="N12" s="321">
        <v>4175.8956796628036</v>
      </c>
      <c r="O12" s="321">
        <v>4315.0922023182302</v>
      </c>
      <c r="P12" s="321">
        <v>4175.8956796628036</v>
      </c>
      <c r="Q12" s="321">
        <v>4315.0922023182302</v>
      </c>
      <c r="R12" s="321">
        <v>50567.528977871443</v>
      </c>
    </row>
    <row r="13" spans="1:18" ht="14.25" customHeight="1"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  <c r="R13" s="321">
        <v>0</v>
      </c>
    </row>
    <row r="14" spans="1:18" ht="14.25" customHeight="1">
      <c r="B14" s="321" t="s">
        <v>468</v>
      </c>
      <c r="C14" s="321" t="s">
        <v>469</v>
      </c>
      <c r="R14" s="321">
        <v>50567.528977871443</v>
      </c>
    </row>
    <row r="15" spans="1:18" ht="14.25" customHeight="1"/>
    <row r="16" spans="1:18" ht="14.25" customHeight="1">
      <c r="A16" s="321" t="s">
        <v>855</v>
      </c>
      <c r="C16" s="321" t="s">
        <v>461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</row>
    <row r="17" spans="1:18" ht="14.25" customHeight="1">
      <c r="B17" s="321" t="s">
        <v>462</v>
      </c>
      <c r="C17" s="321" t="s">
        <v>463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1">
        <v>0</v>
      </c>
    </row>
    <row r="18" spans="1:18" ht="14.25" customHeight="1"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  <c r="R18" s="321">
        <v>0</v>
      </c>
    </row>
    <row r="19" spans="1:18" ht="14.25" customHeight="1">
      <c r="B19" s="321" t="s">
        <v>464</v>
      </c>
      <c r="C19" s="321" t="s">
        <v>465</v>
      </c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  <c r="R19" s="321">
        <v>0</v>
      </c>
    </row>
    <row r="20" spans="1:18" ht="14.25" customHeight="1">
      <c r="B20" s="321" t="s">
        <v>466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</row>
    <row r="21" spans="1:18" ht="14.25" customHeight="1">
      <c r="B21" s="321" t="s">
        <v>467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1">
        <v>0</v>
      </c>
    </row>
    <row r="22" spans="1:18" ht="14.25" customHeight="1"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1">
        <v>0</v>
      </c>
    </row>
    <row r="23" spans="1:18" ht="14.25" customHeight="1">
      <c r="B23" s="321" t="s">
        <v>468</v>
      </c>
      <c r="C23" s="321" t="s">
        <v>469</v>
      </c>
      <c r="R23" s="321">
        <v>0</v>
      </c>
    </row>
    <row r="24" spans="1:18" ht="14.25" customHeight="1"/>
    <row r="25" spans="1:18" ht="14.25" customHeight="1">
      <c r="A25" s="321" t="s">
        <v>855</v>
      </c>
      <c r="C25" s="321" t="s">
        <v>461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</row>
    <row r="26" spans="1:18" ht="14.25" customHeight="1">
      <c r="B26" s="321" t="s">
        <v>462</v>
      </c>
      <c r="C26" s="321" t="s">
        <v>463</v>
      </c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321">
        <v>0</v>
      </c>
    </row>
    <row r="27" spans="1:18" ht="14.25" customHeight="1"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1">
        <v>0</v>
      </c>
    </row>
    <row r="28" spans="1:18" ht="14.25" customHeight="1">
      <c r="B28" s="321" t="s">
        <v>464</v>
      </c>
      <c r="C28" s="321" t="s">
        <v>465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</row>
    <row r="29" spans="1:18" ht="14.25" customHeight="1">
      <c r="B29" s="321" t="s">
        <v>466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</row>
    <row r="30" spans="1:18" ht="14.25" customHeight="1">
      <c r="B30" s="321" t="s">
        <v>467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321">
        <v>0</v>
      </c>
    </row>
    <row r="31" spans="1:18" ht="14.25" customHeight="1"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1">
        <v>0</v>
      </c>
    </row>
    <row r="32" spans="1:18" ht="14.25" customHeight="1">
      <c r="B32" s="321" t="s">
        <v>468</v>
      </c>
      <c r="C32" s="321" t="s">
        <v>469</v>
      </c>
      <c r="R32" s="321">
        <v>0</v>
      </c>
    </row>
    <row r="33" spans="1:18" ht="14.25" customHeight="1"/>
    <row r="34" spans="1:18" ht="14.25" customHeight="1">
      <c r="A34" s="321" t="s">
        <v>856</v>
      </c>
      <c r="C34" s="321" t="s">
        <v>461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</row>
    <row r="35" spans="1:18" ht="14.25" customHeight="1">
      <c r="B35" s="321" t="s">
        <v>462</v>
      </c>
      <c r="C35" s="321" t="s">
        <v>463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  <c r="R35" s="321">
        <v>0</v>
      </c>
    </row>
    <row r="36" spans="1:18" ht="14.25" customHeight="1"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1">
        <v>0</v>
      </c>
    </row>
    <row r="37" spans="1:18" ht="14.25" customHeight="1">
      <c r="B37" s="321" t="s">
        <v>464</v>
      </c>
      <c r="C37" s="321" t="s">
        <v>465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  <c r="R37" s="321">
        <v>0</v>
      </c>
    </row>
    <row r="38" spans="1:18" ht="14.25" customHeight="1">
      <c r="B38" s="321" t="s">
        <v>466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</row>
    <row r="39" spans="1:18" ht="14.25" customHeight="1">
      <c r="B39" s="321" t="s">
        <v>467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  <c r="R39" s="321">
        <v>0</v>
      </c>
    </row>
    <row r="40" spans="1:18" ht="14.25" customHeight="1"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321">
        <v>0</v>
      </c>
    </row>
    <row r="41" spans="1:18" ht="14.25" customHeight="1">
      <c r="B41" s="321" t="s">
        <v>468</v>
      </c>
      <c r="C41" s="321" t="s">
        <v>469</v>
      </c>
      <c r="R41" s="321">
        <v>0</v>
      </c>
    </row>
    <row r="42" spans="1:18" ht="14.25" customHeight="1"/>
    <row r="43" spans="1:18" ht="14.25" customHeight="1">
      <c r="A43" s="321" t="s">
        <v>857</v>
      </c>
      <c r="C43" s="321" t="s">
        <v>474</v>
      </c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1">
        <v>0</v>
      </c>
      <c r="P43" s="321">
        <v>0</v>
      </c>
      <c r="Q43" s="321">
        <v>0</v>
      </c>
    </row>
    <row r="44" spans="1:18" ht="14.25" customHeight="1">
      <c r="C44" s="321" t="s">
        <v>492</v>
      </c>
      <c r="D44" s="321" t="s">
        <v>477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1">
        <v>0</v>
      </c>
      <c r="P44" s="321">
        <v>0</v>
      </c>
      <c r="Q44" s="321">
        <v>0</v>
      </c>
    </row>
    <row r="45" spans="1:18" ht="14.25" customHeight="1">
      <c r="C45" s="321" t="s">
        <v>478</v>
      </c>
      <c r="D45" s="321" t="s">
        <v>479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</row>
    <row r="46" spans="1:18" ht="14.25" customHeight="1">
      <c r="C46" s="321" t="s">
        <v>480</v>
      </c>
      <c r="D46" s="321" t="s">
        <v>479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</row>
    <row r="47" spans="1:18" ht="14.25" customHeight="1">
      <c r="B47" s="321" t="s">
        <v>481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</row>
    <row r="48" spans="1:18" ht="14.25" customHeight="1">
      <c r="B48" s="321" t="s">
        <v>482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</row>
    <row r="49" spans="1:18" ht="14.25" customHeight="1"/>
    <row r="50" spans="1:18" ht="14.25" customHeight="1">
      <c r="A50" s="321" t="s">
        <v>858</v>
      </c>
      <c r="C50" s="321" t="s">
        <v>474</v>
      </c>
      <c r="D50" s="321" t="s">
        <v>37</v>
      </c>
      <c r="E50" s="321">
        <v>12</v>
      </c>
      <c r="F50" s="321">
        <v>12</v>
      </c>
      <c r="G50" s="321">
        <v>12</v>
      </c>
      <c r="H50" s="321">
        <v>12</v>
      </c>
      <c r="I50" s="321">
        <v>12</v>
      </c>
      <c r="J50" s="321">
        <v>12</v>
      </c>
      <c r="K50" s="321">
        <v>12</v>
      </c>
      <c r="L50" s="321">
        <v>12</v>
      </c>
      <c r="M50" s="321">
        <v>12</v>
      </c>
      <c r="N50" s="321">
        <v>12</v>
      </c>
      <c r="O50" s="321">
        <v>12</v>
      </c>
      <c r="P50" s="321">
        <v>12</v>
      </c>
      <c r="Q50" s="321">
        <v>12</v>
      </c>
    </row>
    <row r="51" spans="1:18" ht="14.25" customHeight="1">
      <c r="C51" s="321" t="s">
        <v>492</v>
      </c>
      <c r="D51" s="321" t="s">
        <v>477</v>
      </c>
      <c r="E51" s="321">
        <v>216</v>
      </c>
      <c r="F51" s="321">
        <v>216</v>
      </c>
      <c r="G51" s="321">
        <v>216</v>
      </c>
      <c r="H51" s="321">
        <v>216</v>
      </c>
      <c r="I51" s="321">
        <v>216</v>
      </c>
      <c r="J51" s="321">
        <v>216</v>
      </c>
      <c r="K51" s="321">
        <v>216</v>
      </c>
      <c r="L51" s="321">
        <v>216</v>
      </c>
      <c r="M51" s="321">
        <v>216</v>
      </c>
      <c r="N51" s="321">
        <v>216</v>
      </c>
      <c r="O51" s="321">
        <v>216</v>
      </c>
      <c r="P51" s="321">
        <v>216</v>
      </c>
      <c r="Q51" s="321">
        <v>216</v>
      </c>
    </row>
    <row r="52" spans="1:18" ht="14.25" customHeight="1">
      <c r="C52" s="321" t="s">
        <v>478</v>
      </c>
      <c r="D52" s="321" t="s">
        <v>479</v>
      </c>
      <c r="E52" s="321">
        <v>956.57142857142856</v>
      </c>
      <c r="F52" s="321">
        <v>956.57142857142856</v>
      </c>
      <c r="G52" s="321">
        <v>864</v>
      </c>
      <c r="H52" s="321">
        <v>956.57142857142856</v>
      </c>
      <c r="I52" s="321">
        <v>925.71428571428578</v>
      </c>
      <c r="J52" s="321">
        <v>956.57142857142856</v>
      </c>
      <c r="K52" s="321">
        <v>925.71428571428578</v>
      </c>
      <c r="L52" s="321">
        <v>956.57142857142856</v>
      </c>
      <c r="M52" s="321">
        <v>956.57142857142856</v>
      </c>
      <c r="N52" s="321">
        <v>925.71428571428578</v>
      </c>
      <c r="O52" s="321">
        <v>956.57142857142856</v>
      </c>
      <c r="P52" s="321">
        <v>925.71428571428578</v>
      </c>
      <c r="Q52" s="321">
        <v>956.57142857142856</v>
      </c>
      <c r="R52" s="321">
        <v>11262.857142857145</v>
      </c>
    </row>
    <row r="53" spans="1:18" ht="14.25" customHeight="1">
      <c r="C53" s="321" t="s">
        <v>480</v>
      </c>
      <c r="D53" s="321" t="s">
        <v>479</v>
      </c>
      <c r="E53" s="321">
        <v>11478.857142857143</v>
      </c>
      <c r="F53" s="321">
        <v>11478.857142857143</v>
      </c>
      <c r="G53" s="321">
        <v>10368</v>
      </c>
      <c r="H53" s="321">
        <v>11478.857142857143</v>
      </c>
      <c r="I53" s="321">
        <v>11108.571428571429</v>
      </c>
      <c r="J53" s="321">
        <v>11478.857142857143</v>
      </c>
      <c r="K53" s="321">
        <v>11108.571428571429</v>
      </c>
      <c r="L53" s="321">
        <v>11478.857142857143</v>
      </c>
      <c r="M53" s="321">
        <v>11478.857142857143</v>
      </c>
      <c r="N53" s="321">
        <v>11108.571428571429</v>
      </c>
      <c r="O53" s="321">
        <v>11478.857142857143</v>
      </c>
      <c r="P53" s="321">
        <v>11108.571428571429</v>
      </c>
      <c r="Q53" s="321">
        <v>11478.857142857143</v>
      </c>
      <c r="R53" s="321">
        <v>135154.28571428574</v>
      </c>
    </row>
    <row r="54" spans="1:18" ht="14.25" customHeight="1">
      <c r="B54" s="321" t="s">
        <v>481</v>
      </c>
      <c r="E54" s="321">
        <v>5.5399999999999998E-2</v>
      </c>
      <c r="F54" s="321">
        <v>5.5399999999999998E-2</v>
      </c>
      <c r="G54" s="321">
        <v>5.5399999999999998E-2</v>
      </c>
      <c r="H54" s="321">
        <v>5.5399999999999998E-2</v>
      </c>
      <c r="I54" s="321">
        <v>5.5399999999999998E-2</v>
      </c>
      <c r="J54" s="321">
        <v>5.5399999999999998E-2</v>
      </c>
      <c r="K54" s="321">
        <v>5.5399999999999998E-2</v>
      </c>
      <c r="L54" s="321">
        <v>5.5399999999999998E-2</v>
      </c>
      <c r="M54" s="321">
        <v>5.5399999999999998E-2</v>
      </c>
      <c r="N54" s="321">
        <v>5.5399999999999998E-2</v>
      </c>
      <c r="O54" s="321">
        <v>5.5399999999999998E-2</v>
      </c>
      <c r="P54" s="321">
        <v>5.5399999999999998E-2</v>
      </c>
      <c r="Q54" s="321">
        <v>5.5399999999999998E-2</v>
      </c>
    </row>
    <row r="55" spans="1:18" ht="14.25" customHeight="1">
      <c r="B55" s="321" t="s">
        <v>482</v>
      </c>
      <c r="E55" s="321">
        <v>635.92868571428562</v>
      </c>
      <c r="F55" s="321">
        <v>635.92868571428562</v>
      </c>
      <c r="G55" s="321">
        <v>574.38720000000001</v>
      </c>
      <c r="H55" s="321">
        <v>635.92868571428562</v>
      </c>
      <c r="I55" s="321">
        <v>615.41485714285716</v>
      </c>
      <c r="J55" s="321">
        <v>635.92868571428562</v>
      </c>
      <c r="K55" s="321">
        <v>615.41485714285716</v>
      </c>
      <c r="L55" s="321">
        <v>635.92868571428562</v>
      </c>
      <c r="M55" s="321">
        <v>635.92868571428562</v>
      </c>
      <c r="N55" s="321">
        <v>615.41485714285716</v>
      </c>
      <c r="O55" s="321">
        <v>635.92868571428562</v>
      </c>
      <c r="P55" s="321">
        <v>615.41485714285716</v>
      </c>
      <c r="Q55" s="321">
        <v>635.92868571428562</v>
      </c>
    </row>
    <row r="56" spans="1:18" ht="14.25" customHeight="1"/>
    <row r="57" spans="1:18" ht="14.25" customHeight="1">
      <c r="A57" s="321" t="s">
        <v>859</v>
      </c>
      <c r="C57" s="321" t="s">
        <v>474</v>
      </c>
      <c r="D57" s="321" t="s">
        <v>37</v>
      </c>
      <c r="E57" s="321">
        <v>0</v>
      </c>
      <c r="F57" s="321">
        <v>0</v>
      </c>
      <c r="G57" s="321">
        <v>0</v>
      </c>
      <c r="H57" s="321">
        <v>0</v>
      </c>
      <c r="I57" s="321">
        <v>0</v>
      </c>
      <c r="J57" s="321">
        <v>0</v>
      </c>
      <c r="K57" s="321">
        <v>0</v>
      </c>
      <c r="L57" s="321">
        <v>0</v>
      </c>
      <c r="M57" s="321">
        <v>0</v>
      </c>
      <c r="N57" s="321">
        <v>0</v>
      </c>
      <c r="O57" s="321">
        <v>0</v>
      </c>
      <c r="P57" s="321">
        <v>0</v>
      </c>
      <c r="Q57" s="321">
        <v>0</v>
      </c>
    </row>
    <row r="58" spans="1:18" ht="14.25" customHeight="1">
      <c r="C58" s="321" t="s">
        <v>860</v>
      </c>
      <c r="D58" s="321" t="s">
        <v>477</v>
      </c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1">
        <v>0</v>
      </c>
      <c r="P58" s="321">
        <v>0</v>
      </c>
      <c r="Q58" s="321">
        <v>0</v>
      </c>
    </row>
    <row r="59" spans="1:18" ht="14.25" customHeight="1">
      <c r="C59" s="321" t="s">
        <v>478</v>
      </c>
      <c r="D59" s="321" t="s">
        <v>479</v>
      </c>
      <c r="E59" s="321">
        <v>0</v>
      </c>
      <c r="F59" s="321">
        <v>0</v>
      </c>
      <c r="G59" s="321">
        <v>0</v>
      </c>
      <c r="H59" s="321">
        <v>0</v>
      </c>
      <c r="I59" s="321">
        <v>0</v>
      </c>
      <c r="J59" s="321">
        <v>0</v>
      </c>
      <c r="K59" s="321">
        <v>0</v>
      </c>
      <c r="L59" s="321">
        <v>0</v>
      </c>
      <c r="M59" s="321">
        <v>0</v>
      </c>
      <c r="N59" s="321">
        <v>0</v>
      </c>
      <c r="O59" s="321">
        <v>0</v>
      </c>
      <c r="P59" s="321">
        <v>0</v>
      </c>
      <c r="Q59" s="321">
        <v>0</v>
      </c>
      <c r="R59" s="321">
        <v>0</v>
      </c>
    </row>
    <row r="60" spans="1:18" ht="14.25" customHeight="1">
      <c r="C60" s="321" t="s">
        <v>480</v>
      </c>
      <c r="D60" s="321" t="s">
        <v>479</v>
      </c>
      <c r="E60" s="321">
        <v>0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1">
        <v>0</v>
      </c>
      <c r="Q60" s="321">
        <v>0</v>
      </c>
      <c r="R60" s="321">
        <v>0</v>
      </c>
    </row>
    <row r="61" spans="1:18" ht="14.25" customHeight="1">
      <c r="B61" s="321" t="s">
        <v>481</v>
      </c>
      <c r="E61" s="321">
        <v>0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0</v>
      </c>
      <c r="L61" s="321">
        <v>0</v>
      </c>
      <c r="M61" s="321">
        <v>0</v>
      </c>
      <c r="N61" s="321">
        <v>0</v>
      </c>
      <c r="O61" s="321">
        <v>0</v>
      </c>
      <c r="P61" s="321">
        <v>0</v>
      </c>
      <c r="Q61" s="321">
        <v>0</v>
      </c>
    </row>
    <row r="62" spans="1:18" ht="14.25" customHeight="1">
      <c r="B62" s="321" t="s">
        <v>482</v>
      </c>
      <c r="E62" s="321">
        <v>0</v>
      </c>
      <c r="F62" s="321">
        <v>0</v>
      </c>
      <c r="G62" s="321">
        <v>0</v>
      </c>
      <c r="H62" s="321">
        <v>0</v>
      </c>
      <c r="I62" s="321">
        <v>0</v>
      </c>
      <c r="J62" s="321">
        <v>0</v>
      </c>
      <c r="K62" s="321">
        <v>0</v>
      </c>
      <c r="L62" s="321">
        <v>0</v>
      </c>
      <c r="M62" s="321">
        <v>0</v>
      </c>
      <c r="N62" s="321">
        <v>0</v>
      </c>
      <c r="O62" s="321">
        <v>0</v>
      </c>
      <c r="P62" s="321">
        <v>0</v>
      </c>
      <c r="Q62" s="321">
        <v>0</v>
      </c>
    </row>
    <row r="63" spans="1:18" ht="14.25" customHeight="1"/>
    <row r="64" spans="1:18" ht="14.25" customHeight="1">
      <c r="A64" s="321" t="s">
        <v>861</v>
      </c>
      <c r="C64" s="321" t="s">
        <v>474</v>
      </c>
      <c r="D64" s="321" t="s">
        <v>37</v>
      </c>
      <c r="E64" s="321">
        <v>0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0</v>
      </c>
      <c r="O64" s="321">
        <v>0</v>
      </c>
      <c r="P64" s="321">
        <v>0</v>
      </c>
      <c r="Q64" s="321">
        <v>0</v>
      </c>
    </row>
    <row r="65" spans="1:18" ht="14.25" customHeight="1">
      <c r="C65" s="321" t="s">
        <v>492</v>
      </c>
      <c r="D65" s="321" t="s">
        <v>477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v>0</v>
      </c>
      <c r="P65" s="321">
        <v>0</v>
      </c>
      <c r="Q65" s="321">
        <v>0</v>
      </c>
    </row>
    <row r="66" spans="1:18" ht="14.25" customHeight="1">
      <c r="C66" s="321" t="s">
        <v>478</v>
      </c>
      <c r="D66" s="321" t="s">
        <v>479</v>
      </c>
      <c r="E66" s="321">
        <v>0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0</v>
      </c>
      <c r="O66" s="321">
        <v>0</v>
      </c>
      <c r="P66" s="321">
        <v>0</v>
      </c>
      <c r="Q66" s="321">
        <v>0</v>
      </c>
      <c r="R66" s="321">
        <v>0</v>
      </c>
    </row>
    <row r="67" spans="1:18" ht="14.25" customHeight="1">
      <c r="C67" s="321" t="s">
        <v>480</v>
      </c>
      <c r="D67" s="321" t="s">
        <v>479</v>
      </c>
      <c r="E67" s="321">
        <v>0</v>
      </c>
      <c r="F67" s="321">
        <v>0</v>
      </c>
      <c r="G67" s="321">
        <v>0</v>
      </c>
      <c r="H67" s="321">
        <v>0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1:18" ht="14.25" customHeight="1">
      <c r="B68" s="321" t="s">
        <v>481</v>
      </c>
      <c r="E68" s="321">
        <v>0</v>
      </c>
      <c r="F68" s="321">
        <v>0</v>
      </c>
      <c r="G68" s="321">
        <v>0</v>
      </c>
      <c r="H68" s="321">
        <v>0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1">
        <v>0</v>
      </c>
      <c r="P68" s="321">
        <v>0</v>
      </c>
      <c r="Q68" s="321">
        <v>0</v>
      </c>
    </row>
    <row r="69" spans="1:18" ht="14.25" customHeight="1">
      <c r="B69" s="321" t="s">
        <v>482</v>
      </c>
      <c r="E69" s="321">
        <v>0</v>
      </c>
      <c r="F69" s="321">
        <v>0</v>
      </c>
      <c r="G69" s="321">
        <v>0</v>
      </c>
      <c r="H69" s="321">
        <v>0</v>
      </c>
      <c r="I69" s="321">
        <v>0</v>
      </c>
      <c r="J69" s="321">
        <v>0</v>
      </c>
      <c r="K69" s="321">
        <v>0</v>
      </c>
      <c r="L69" s="321">
        <v>0</v>
      </c>
      <c r="M69" s="321">
        <v>0</v>
      </c>
      <c r="N69" s="321">
        <v>0</v>
      </c>
      <c r="O69" s="321">
        <v>0</v>
      </c>
      <c r="P69" s="321">
        <v>0</v>
      </c>
      <c r="Q69" s="321">
        <v>0</v>
      </c>
    </row>
    <row r="70" spans="1:18" ht="14.25" customHeight="1"/>
    <row r="71" spans="1:18" ht="14.25" customHeight="1">
      <c r="A71" s="321" t="s">
        <v>861</v>
      </c>
      <c r="C71" s="321" t="s">
        <v>474</v>
      </c>
      <c r="D71" s="321" t="s">
        <v>37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v>0</v>
      </c>
      <c r="P71" s="321">
        <v>0</v>
      </c>
      <c r="Q71" s="321">
        <v>0</v>
      </c>
    </row>
    <row r="72" spans="1:18" ht="14.25" customHeight="1">
      <c r="C72" s="321" t="s">
        <v>492</v>
      </c>
      <c r="D72" s="321" t="s">
        <v>477</v>
      </c>
      <c r="E72" s="321">
        <v>0</v>
      </c>
      <c r="F72" s="321">
        <v>0</v>
      </c>
      <c r="G72" s="321">
        <v>0</v>
      </c>
      <c r="H72" s="321">
        <v>0</v>
      </c>
      <c r="I72" s="321">
        <v>0</v>
      </c>
      <c r="J72" s="321">
        <v>0</v>
      </c>
      <c r="K72" s="321">
        <v>0</v>
      </c>
      <c r="L72" s="321">
        <v>0</v>
      </c>
      <c r="M72" s="321">
        <v>0</v>
      </c>
      <c r="N72" s="321">
        <v>0</v>
      </c>
      <c r="O72" s="321">
        <v>0</v>
      </c>
      <c r="P72" s="321">
        <v>0</v>
      </c>
      <c r="Q72" s="321">
        <v>0</v>
      </c>
    </row>
    <row r="73" spans="1:18" ht="14.25" customHeight="1">
      <c r="C73" s="321" t="s">
        <v>478</v>
      </c>
      <c r="D73" s="321" t="s">
        <v>479</v>
      </c>
      <c r="E73" s="321">
        <v>0</v>
      </c>
      <c r="F73" s="321">
        <v>0</v>
      </c>
      <c r="G73" s="321">
        <v>0</v>
      </c>
      <c r="H73" s="321">
        <v>0</v>
      </c>
      <c r="I73" s="321">
        <v>0</v>
      </c>
      <c r="J73" s="321">
        <v>0</v>
      </c>
      <c r="K73" s="321">
        <v>0</v>
      </c>
      <c r="L73" s="321">
        <v>0</v>
      </c>
      <c r="M73" s="321">
        <v>0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1:18" ht="14.25" customHeight="1">
      <c r="C74" s="321" t="s">
        <v>480</v>
      </c>
      <c r="D74" s="321" t="s">
        <v>479</v>
      </c>
      <c r="E74" s="321">
        <v>0</v>
      </c>
      <c r="F74" s="321">
        <v>0</v>
      </c>
      <c r="G74" s="321">
        <v>0</v>
      </c>
      <c r="H74" s="321"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1:18" ht="14.25" customHeight="1">
      <c r="B75" s="321" t="s">
        <v>481</v>
      </c>
      <c r="E75" s="321">
        <v>0</v>
      </c>
      <c r="F75" s="321">
        <v>0</v>
      </c>
      <c r="G75" s="321">
        <v>0</v>
      </c>
      <c r="H75" s="321">
        <v>0</v>
      </c>
      <c r="I75" s="321">
        <v>0</v>
      </c>
      <c r="J75" s="321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</row>
    <row r="76" spans="1:18" ht="14.25" customHeight="1">
      <c r="B76" s="321" t="s">
        <v>482</v>
      </c>
      <c r="E76" s="321">
        <v>0</v>
      </c>
      <c r="F76" s="321">
        <v>0</v>
      </c>
      <c r="G76" s="321">
        <v>0</v>
      </c>
      <c r="H76" s="321">
        <v>0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1">
        <v>0</v>
      </c>
      <c r="P76" s="321">
        <v>0</v>
      </c>
      <c r="Q76" s="321">
        <v>0</v>
      </c>
    </row>
    <row r="77" spans="1:18" ht="14.25" customHeight="1"/>
    <row r="78" spans="1:18" ht="14.25" customHeight="1">
      <c r="A78" s="321" t="s">
        <v>862</v>
      </c>
      <c r="C78" s="321" t="s">
        <v>474</v>
      </c>
      <c r="D78" s="321" t="s">
        <v>37</v>
      </c>
      <c r="E78" s="321">
        <v>10.5</v>
      </c>
      <c r="F78" s="321">
        <v>10.5</v>
      </c>
      <c r="G78" s="321">
        <v>10.5</v>
      </c>
      <c r="H78" s="321">
        <v>10.5</v>
      </c>
      <c r="I78" s="321">
        <v>10.5</v>
      </c>
      <c r="J78" s="321">
        <v>10.5</v>
      </c>
      <c r="K78" s="321">
        <v>10.5</v>
      </c>
      <c r="L78" s="321">
        <v>10.5</v>
      </c>
      <c r="M78" s="321">
        <v>10.5</v>
      </c>
      <c r="N78" s="321">
        <v>10.5</v>
      </c>
      <c r="O78" s="321">
        <v>10.5</v>
      </c>
      <c r="P78" s="321">
        <v>10.5</v>
      </c>
      <c r="Q78" s="321">
        <v>10.5</v>
      </c>
    </row>
    <row r="79" spans="1:18" ht="14.25" customHeight="1">
      <c r="C79" s="321" t="s">
        <v>492</v>
      </c>
      <c r="D79" s="321" t="s">
        <v>477</v>
      </c>
      <c r="E79" s="321">
        <v>40</v>
      </c>
      <c r="F79" s="321">
        <v>40</v>
      </c>
      <c r="G79" s="321">
        <v>40</v>
      </c>
      <c r="H79" s="321">
        <v>40</v>
      </c>
      <c r="I79" s="321">
        <v>40</v>
      </c>
      <c r="J79" s="321">
        <v>40</v>
      </c>
      <c r="K79" s="321">
        <v>40</v>
      </c>
      <c r="L79" s="321">
        <v>40</v>
      </c>
      <c r="M79" s="321">
        <v>40</v>
      </c>
      <c r="N79" s="321">
        <v>40</v>
      </c>
      <c r="O79" s="321">
        <v>40</v>
      </c>
      <c r="P79" s="321">
        <v>40</v>
      </c>
      <c r="Q79" s="321">
        <v>40</v>
      </c>
    </row>
    <row r="80" spans="1:18" ht="14.25" customHeight="1">
      <c r="C80" s="321" t="s">
        <v>478</v>
      </c>
      <c r="D80" s="321" t="s">
        <v>479</v>
      </c>
      <c r="E80" s="321">
        <v>177.14285714285714</v>
      </c>
      <c r="F80" s="321">
        <v>177.14285714285714</v>
      </c>
      <c r="G80" s="321">
        <v>160</v>
      </c>
      <c r="H80" s="321">
        <v>177.14285714285714</v>
      </c>
      <c r="I80" s="321">
        <v>171.42857142857144</v>
      </c>
      <c r="J80" s="321">
        <v>177.14285714285714</v>
      </c>
      <c r="K80" s="321">
        <v>171.42857142857144</v>
      </c>
      <c r="L80" s="321">
        <v>177.14285714285714</v>
      </c>
      <c r="M80" s="321">
        <v>177.14285714285714</v>
      </c>
      <c r="N80" s="321">
        <v>171.42857142857144</v>
      </c>
      <c r="O80" s="321">
        <v>177.14285714285714</v>
      </c>
      <c r="P80" s="321">
        <v>171.42857142857144</v>
      </c>
      <c r="Q80" s="321">
        <v>177.14285714285714</v>
      </c>
      <c r="R80" s="321">
        <v>2085.7142857142858</v>
      </c>
    </row>
    <row r="81" spans="1:18" ht="14.25" customHeight="1">
      <c r="C81" s="321" t="s">
        <v>480</v>
      </c>
      <c r="D81" s="321" t="s">
        <v>479</v>
      </c>
      <c r="E81" s="321">
        <v>1860</v>
      </c>
      <c r="F81" s="321">
        <v>1860</v>
      </c>
      <c r="G81" s="321">
        <v>1680</v>
      </c>
      <c r="H81" s="321">
        <v>1860</v>
      </c>
      <c r="I81" s="321">
        <v>1800.0000000000002</v>
      </c>
      <c r="J81" s="321">
        <v>1860</v>
      </c>
      <c r="K81" s="321">
        <v>1800.0000000000002</v>
      </c>
      <c r="L81" s="321">
        <v>1860</v>
      </c>
      <c r="M81" s="321">
        <v>1860</v>
      </c>
      <c r="N81" s="321">
        <v>1800.0000000000002</v>
      </c>
      <c r="O81" s="321">
        <v>1860</v>
      </c>
      <c r="P81" s="321">
        <v>1800.0000000000002</v>
      </c>
      <c r="Q81" s="321">
        <v>1860</v>
      </c>
      <c r="R81" s="321">
        <v>21900</v>
      </c>
    </row>
    <row r="82" spans="1:18" ht="14.25" customHeight="1">
      <c r="B82" s="321" t="s">
        <v>481</v>
      </c>
      <c r="E82" s="321">
        <v>5.5399999999999998E-2</v>
      </c>
      <c r="F82" s="321">
        <v>5.5399999999999998E-2</v>
      </c>
      <c r="G82" s="321">
        <v>5.5399999999999998E-2</v>
      </c>
      <c r="H82" s="321">
        <v>5.5399999999999998E-2</v>
      </c>
      <c r="I82" s="321">
        <v>5.5399999999999998E-2</v>
      </c>
      <c r="J82" s="321">
        <v>5.5399999999999998E-2</v>
      </c>
      <c r="K82" s="321">
        <v>5.5399999999999998E-2</v>
      </c>
      <c r="L82" s="321">
        <v>5.5399999999999998E-2</v>
      </c>
      <c r="M82" s="321">
        <v>5.5399999999999998E-2</v>
      </c>
      <c r="N82" s="321">
        <v>5.5399999999999998E-2</v>
      </c>
      <c r="O82" s="321">
        <v>5.5399999999999998E-2</v>
      </c>
      <c r="P82" s="321">
        <v>5.5399999999999998E-2</v>
      </c>
      <c r="Q82" s="321">
        <v>5.5399999999999998E-2</v>
      </c>
    </row>
    <row r="83" spans="1:18" ht="14.25" customHeight="1">
      <c r="B83" s="321" t="s">
        <v>482</v>
      </c>
      <c r="E83" s="321">
        <v>103.044</v>
      </c>
      <c r="F83" s="321">
        <v>103.044</v>
      </c>
      <c r="G83" s="321">
        <v>93.071999999999989</v>
      </c>
      <c r="H83" s="321">
        <v>103.044</v>
      </c>
      <c r="I83" s="321">
        <v>99.720000000000013</v>
      </c>
      <c r="J83" s="321">
        <v>103.044</v>
      </c>
      <c r="K83" s="321">
        <v>99.720000000000013</v>
      </c>
      <c r="L83" s="321">
        <v>103.044</v>
      </c>
      <c r="M83" s="321">
        <v>103.044</v>
      </c>
      <c r="N83" s="321">
        <v>99.720000000000013</v>
      </c>
      <c r="O83" s="321">
        <v>103.044</v>
      </c>
      <c r="P83" s="321">
        <v>99.720000000000013</v>
      </c>
      <c r="Q83" s="321">
        <v>103.044</v>
      </c>
    </row>
    <row r="84" spans="1:18" ht="14.25" customHeight="1"/>
    <row r="85" spans="1:18" ht="14.25" customHeight="1">
      <c r="A85" s="321" t="s">
        <v>863</v>
      </c>
      <c r="C85" s="321" t="s">
        <v>474</v>
      </c>
      <c r="D85" s="321" t="s">
        <v>37</v>
      </c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1">
        <v>0</v>
      </c>
      <c r="P85" s="321">
        <v>0</v>
      </c>
      <c r="Q85" s="321">
        <v>0</v>
      </c>
    </row>
    <row r="86" spans="1:18" ht="14.25" customHeight="1">
      <c r="C86" s="321" t="s">
        <v>492</v>
      </c>
      <c r="D86" s="321" t="s">
        <v>477</v>
      </c>
      <c r="E86" s="321">
        <v>0</v>
      </c>
      <c r="F86" s="321">
        <v>0</v>
      </c>
      <c r="G86" s="321">
        <v>0</v>
      </c>
      <c r="H86" s="321">
        <v>0</v>
      </c>
      <c r="I86" s="321">
        <v>0</v>
      </c>
      <c r="J86" s="321">
        <v>0</v>
      </c>
      <c r="K86" s="321">
        <v>0</v>
      </c>
      <c r="L86" s="321">
        <v>0</v>
      </c>
      <c r="M86" s="321">
        <v>0</v>
      </c>
      <c r="N86" s="321">
        <v>0</v>
      </c>
      <c r="O86" s="321">
        <v>0</v>
      </c>
      <c r="P86" s="321">
        <v>0</v>
      </c>
      <c r="Q86" s="321">
        <v>0</v>
      </c>
    </row>
    <row r="87" spans="1:18" ht="14.25" customHeight="1">
      <c r="C87" s="321" t="s">
        <v>478</v>
      </c>
      <c r="D87" s="321" t="s">
        <v>479</v>
      </c>
      <c r="E87" s="321">
        <v>0</v>
      </c>
      <c r="F87" s="321">
        <v>0</v>
      </c>
      <c r="G87" s="321">
        <v>0</v>
      </c>
      <c r="H87" s="321">
        <v>0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0</v>
      </c>
      <c r="O87" s="321">
        <v>0</v>
      </c>
      <c r="P87" s="321">
        <v>0</v>
      </c>
      <c r="Q87" s="321">
        <v>0</v>
      </c>
      <c r="R87" s="321">
        <v>0</v>
      </c>
    </row>
    <row r="88" spans="1:18" ht="14.25" customHeight="1">
      <c r="C88" s="321" t="s">
        <v>480</v>
      </c>
      <c r="D88" s="321" t="s">
        <v>479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v>0</v>
      </c>
      <c r="P88" s="321">
        <v>0</v>
      </c>
      <c r="Q88" s="321">
        <v>0</v>
      </c>
      <c r="R88" s="321">
        <v>0</v>
      </c>
    </row>
    <row r="89" spans="1:18" ht="14.25" customHeight="1">
      <c r="B89" s="321" t="s">
        <v>481</v>
      </c>
      <c r="E89" s="321">
        <v>0</v>
      </c>
      <c r="F89" s="321">
        <v>0</v>
      </c>
      <c r="G89" s="321">
        <v>0</v>
      </c>
      <c r="H89" s="321">
        <v>0</v>
      </c>
      <c r="I89" s="321">
        <v>0</v>
      </c>
      <c r="J89" s="321">
        <v>0</v>
      </c>
      <c r="K89" s="321">
        <v>0</v>
      </c>
      <c r="L89" s="321">
        <v>0</v>
      </c>
      <c r="M89" s="321">
        <v>0</v>
      </c>
      <c r="N89" s="321">
        <v>0</v>
      </c>
      <c r="O89" s="321">
        <v>0</v>
      </c>
      <c r="P89" s="321">
        <v>0</v>
      </c>
      <c r="Q89" s="321">
        <v>0</v>
      </c>
    </row>
    <row r="90" spans="1:18" ht="14.25" customHeight="1">
      <c r="B90" s="321" t="s">
        <v>482</v>
      </c>
      <c r="E90" s="321">
        <v>0</v>
      </c>
      <c r="F90" s="321">
        <v>0</v>
      </c>
      <c r="G90" s="321">
        <v>0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1">
        <v>0</v>
      </c>
      <c r="P90" s="321">
        <v>0</v>
      </c>
      <c r="Q90" s="321">
        <v>0</v>
      </c>
    </row>
    <row r="91" spans="1:18" ht="14.25" customHeight="1"/>
    <row r="92" spans="1:18" ht="14.25" customHeight="1">
      <c r="A92" s="321" t="s">
        <v>864</v>
      </c>
      <c r="C92" s="321" t="s">
        <v>474</v>
      </c>
      <c r="D92" s="321" t="s">
        <v>37</v>
      </c>
      <c r="E92" s="321">
        <v>0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v>0</v>
      </c>
      <c r="P92" s="321">
        <v>0</v>
      </c>
      <c r="Q92" s="321">
        <v>0</v>
      </c>
    </row>
    <row r="93" spans="1:18" ht="14.25" customHeight="1">
      <c r="C93" s="321" t="s">
        <v>492</v>
      </c>
      <c r="D93" s="321" t="s">
        <v>477</v>
      </c>
      <c r="E93" s="321">
        <v>0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v>0</v>
      </c>
      <c r="P93" s="321">
        <v>0</v>
      </c>
      <c r="Q93" s="321">
        <v>0</v>
      </c>
    </row>
    <row r="94" spans="1:18" ht="14.25" customHeight="1">
      <c r="C94" s="321" t="s">
        <v>478</v>
      </c>
      <c r="D94" s="321" t="s">
        <v>479</v>
      </c>
      <c r="E94" s="321">
        <v>0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1">
        <v>0</v>
      </c>
      <c r="Q94" s="321">
        <v>0</v>
      </c>
      <c r="R94" s="321">
        <v>0</v>
      </c>
    </row>
    <row r="95" spans="1:18" ht="14.25" customHeight="1">
      <c r="C95" s="321" t="s">
        <v>480</v>
      </c>
      <c r="D95" s="321" t="s">
        <v>479</v>
      </c>
      <c r="E95" s="321">
        <v>0</v>
      </c>
      <c r="F95" s="321">
        <v>0</v>
      </c>
      <c r="G95" s="321">
        <v>0</v>
      </c>
      <c r="H95" s="321">
        <v>0</v>
      </c>
      <c r="I95" s="321">
        <v>0</v>
      </c>
      <c r="J95" s="321">
        <v>0</v>
      </c>
      <c r="K95" s="321">
        <v>0</v>
      </c>
      <c r="L95" s="321">
        <v>0</v>
      </c>
      <c r="M95" s="321">
        <v>0</v>
      </c>
      <c r="N95" s="321">
        <v>0</v>
      </c>
      <c r="O95" s="321">
        <v>0</v>
      </c>
      <c r="P95" s="321">
        <v>0</v>
      </c>
      <c r="Q95" s="321">
        <v>0</v>
      </c>
      <c r="R95" s="321">
        <v>0</v>
      </c>
    </row>
    <row r="96" spans="1:18" ht="14.25" customHeight="1">
      <c r="B96" s="321" t="s">
        <v>481</v>
      </c>
      <c r="E96" s="321">
        <v>0</v>
      </c>
      <c r="F96" s="321">
        <v>0</v>
      </c>
      <c r="G96" s="321">
        <v>0</v>
      </c>
      <c r="H96" s="321">
        <v>0</v>
      </c>
      <c r="I96" s="321">
        <v>0</v>
      </c>
      <c r="J96" s="321">
        <v>0</v>
      </c>
      <c r="K96" s="321">
        <v>0</v>
      </c>
      <c r="L96" s="321">
        <v>0</v>
      </c>
      <c r="M96" s="321">
        <v>0</v>
      </c>
      <c r="N96" s="321">
        <v>0</v>
      </c>
      <c r="O96" s="321">
        <v>0</v>
      </c>
      <c r="P96" s="321">
        <v>0</v>
      </c>
      <c r="Q96" s="321">
        <v>0</v>
      </c>
    </row>
    <row r="97" spans="1:18" ht="14.25" customHeight="1">
      <c r="B97" s="321" t="s">
        <v>482</v>
      </c>
      <c r="E97" s="321">
        <v>0</v>
      </c>
      <c r="F97" s="321">
        <v>0</v>
      </c>
      <c r="G97" s="321">
        <v>0</v>
      </c>
      <c r="H97" s="321">
        <v>0</v>
      </c>
      <c r="I97" s="321">
        <v>0</v>
      </c>
      <c r="J97" s="321">
        <v>0</v>
      </c>
      <c r="K97" s="321">
        <v>0</v>
      </c>
      <c r="L97" s="321">
        <v>0</v>
      </c>
      <c r="M97" s="321">
        <v>0</v>
      </c>
      <c r="N97" s="321">
        <v>0</v>
      </c>
      <c r="O97" s="321">
        <v>0</v>
      </c>
      <c r="P97" s="321">
        <v>0</v>
      </c>
      <c r="Q97" s="321">
        <v>0</v>
      </c>
    </row>
    <row r="98" spans="1:18" ht="14.25" customHeight="1"/>
    <row r="99" spans="1:18" ht="14.25" customHeight="1">
      <c r="A99" s="321" t="s">
        <v>865</v>
      </c>
      <c r="C99" s="321" t="s">
        <v>474</v>
      </c>
      <c r="D99" s="321" t="s">
        <v>37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  <c r="K99" s="321">
        <v>0</v>
      </c>
      <c r="L99" s="321">
        <v>0</v>
      </c>
      <c r="M99" s="321">
        <v>0</v>
      </c>
      <c r="N99" s="321">
        <v>0</v>
      </c>
      <c r="O99" s="321">
        <v>0</v>
      </c>
      <c r="P99" s="321">
        <v>0</v>
      </c>
      <c r="Q99" s="321">
        <v>0</v>
      </c>
    </row>
    <row r="100" spans="1:18" ht="14.25" customHeight="1">
      <c r="C100" s="321" t="s">
        <v>492</v>
      </c>
      <c r="D100" s="321" t="s">
        <v>477</v>
      </c>
      <c r="E100" s="321">
        <v>0</v>
      </c>
      <c r="F100" s="321">
        <v>0</v>
      </c>
      <c r="G100" s="321">
        <v>0</v>
      </c>
      <c r="H100" s="321">
        <v>0</v>
      </c>
      <c r="I100" s="321">
        <v>0</v>
      </c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  <c r="O100" s="321">
        <v>0</v>
      </c>
      <c r="P100" s="321">
        <v>0</v>
      </c>
      <c r="Q100" s="321">
        <v>0</v>
      </c>
    </row>
    <row r="101" spans="1:18" ht="14.25" customHeight="1">
      <c r="C101" s="321" t="s">
        <v>478</v>
      </c>
      <c r="D101" s="321" t="s">
        <v>479</v>
      </c>
      <c r="E101" s="321">
        <v>0</v>
      </c>
      <c r="F101" s="321">
        <v>0</v>
      </c>
      <c r="G101" s="321">
        <v>0</v>
      </c>
      <c r="H101" s="321">
        <v>0</v>
      </c>
      <c r="I101" s="321">
        <v>0</v>
      </c>
      <c r="J101" s="321">
        <v>0</v>
      </c>
      <c r="K101" s="321">
        <v>0</v>
      </c>
      <c r="L101" s="321">
        <v>0</v>
      </c>
      <c r="M101" s="321">
        <v>0</v>
      </c>
      <c r="N101" s="321">
        <v>0</v>
      </c>
      <c r="O101" s="321">
        <v>0</v>
      </c>
      <c r="P101" s="321">
        <v>0</v>
      </c>
      <c r="Q101" s="321">
        <v>0</v>
      </c>
      <c r="R101" s="321">
        <v>0</v>
      </c>
    </row>
    <row r="102" spans="1:18" ht="14.25" customHeight="1">
      <c r="C102" s="321" t="s">
        <v>480</v>
      </c>
      <c r="D102" s="321" t="s">
        <v>479</v>
      </c>
      <c r="E102" s="321">
        <v>0</v>
      </c>
      <c r="F102" s="321">
        <v>0</v>
      </c>
      <c r="G102" s="321">
        <v>0</v>
      </c>
      <c r="H102" s="321">
        <v>0</v>
      </c>
      <c r="I102" s="321">
        <v>0</v>
      </c>
      <c r="J102" s="321">
        <v>0</v>
      </c>
      <c r="K102" s="321">
        <v>0</v>
      </c>
      <c r="L102" s="321">
        <v>0</v>
      </c>
      <c r="M102" s="321">
        <v>0</v>
      </c>
      <c r="N102" s="321">
        <v>0</v>
      </c>
      <c r="O102" s="321">
        <v>0</v>
      </c>
      <c r="P102" s="321">
        <v>0</v>
      </c>
      <c r="Q102" s="321">
        <v>0</v>
      </c>
      <c r="R102" s="321">
        <v>0</v>
      </c>
    </row>
    <row r="103" spans="1:18" ht="14.25" customHeight="1">
      <c r="B103" s="321" t="s">
        <v>481</v>
      </c>
      <c r="E103" s="321">
        <v>0</v>
      </c>
      <c r="F103" s="321">
        <v>0</v>
      </c>
      <c r="G103" s="321">
        <v>0</v>
      </c>
      <c r="H103" s="321">
        <v>0</v>
      </c>
      <c r="I103" s="321">
        <v>0</v>
      </c>
      <c r="J103" s="321">
        <v>0</v>
      </c>
      <c r="K103" s="321">
        <v>0</v>
      </c>
      <c r="L103" s="321">
        <v>0</v>
      </c>
      <c r="M103" s="321">
        <v>0</v>
      </c>
      <c r="N103" s="321">
        <v>0</v>
      </c>
      <c r="O103" s="321">
        <v>0</v>
      </c>
      <c r="P103" s="321">
        <v>0</v>
      </c>
      <c r="Q103" s="321">
        <v>0</v>
      </c>
    </row>
    <row r="104" spans="1:18" ht="14.25" customHeight="1">
      <c r="B104" s="321" t="s">
        <v>482</v>
      </c>
      <c r="E104" s="321">
        <v>0</v>
      </c>
      <c r="F104" s="321">
        <v>0</v>
      </c>
      <c r="G104" s="321">
        <v>0</v>
      </c>
      <c r="H104" s="321">
        <v>0</v>
      </c>
      <c r="I104" s="321">
        <v>0</v>
      </c>
      <c r="J104" s="321">
        <v>0</v>
      </c>
      <c r="K104" s="321">
        <v>0</v>
      </c>
      <c r="L104" s="321">
        <v>0</v>
      </c>
      <c r="M104" s="321">
        <v>0</v>
      </c>
      <c r="N104" s="321">
        <v>0</v>
      </c>
      <c r="O104" s="321">
        <v>0</v>
      </c>
      <c r="P104" s="321">
        <v>0</v>
      </c>
      <c r="Q104" s="321">
        <v>0</v>
      </c>
    </row>
    <row r="105" spans="1:18" ht="14.25" customHeight="1"/>
    <row r="106" spans="1:18" ht="14.25" customHeight="1">
      <c r="A106" s="321" t="s">
        <v>866</v>
      </c>
      <c r="C106" s="321" t="s">
        <v>480</v>
      </c>
      <c r="D106" s="321" t="s">
        <v>479</v>
      </c>
      <c r="E106" s="321">
        <v>17653.949345175373</v>
      </c>
      <c r="F106" s="321">
        <v>17528.267048020472</v>
      </c>
      <c r="G106" s="321">
        <v>15831.983140147524</v>
      </c>
      <c r="H106" s="321">
        <v>17653.949345175373</v>
      </c>
      <c r="I106" s="321">
        <v>17084.467108234232</v>
      </c>
      <c r="J106" s="321">
        <v>17653.949345175373</v>
      </c>
      <c r="K106" s="321">
        <v>17084.467108234232</v>
      </c>
      <c r="L106" s="321">
        <v>17653.949345175373</v>
      </c>
      <c r="M106" s="321">
        <v>17653.949345175373</v>
      </c>
      <c r="N106" s="321">
        <v>17084.467108234232</v>
      </c>
      <c r="O106" s="321">
        <v>17653.949345175373</v>
      </c>
      <c r="P106" s="321">
        <v>17084.467108234232</v>
      </c>
      <c r="Q106" s="321">
        <v>17653.949345175373</v>
      </c>
      <c r="R106" s="321">
        <v>207621.8146921572</v>
      </c>
    </row>
    <row r="107" spans="1:18" ht="14.25" customHeight="1"/>
    <row r="108" spans="1:18" ht="14.25" customHeight="1">
      <c r="A108" s="321" t="s">
        <v>36</v>
      </c>
      <c r="D108" s="321" t="s">
        <v>479</v>
      </c>
      <c r="E108" s="321">
        <v>1303.5772994129159</v>
      </c>
      <c r="F108" s="321">
        <v>1303.5772994129159</v>
      </c>
      <c r="G108" s="321">
        <v>1177.4246575342465</v>
      </c>
      <c r="H108" s="321">
        <v>1303.5772994129159</v>
      </c>
      <c r="I108" s="321">
        <v>1261.5264187866928</v>
      </c>
      <c r="J108" s="321">
        <v>1303.5772994129159</v>
      </c>
      <c r="K108" s="321">
        <v>1261.5264187866928</v>
      </c>
      <c r="L108" s="321">
        <v>1303.5772994129159</v>
      </c>
      <c r="M108" s="321">
        <v>1303.5772994129159</v>
      </c>
      <c r="N108" s="321">
        <v>1261.5264187866928</v>
      </c>
      <c r="O108" s="321">
        <v>1303.5772994129159</v>
      </c>
      <c r="P108" s="321">
        <v>1261.5264187866928</v>
      </c>
      <c r="Q108" s="321">
        <v>1303.5772994129159</v>
      </c>
      <c r="R108" s="321">
        <v>15348.571428571431</v>
      </c>
    </row>
    <row r="109" spans="1:18" ht="14.25" customHeight="1">
      <c r="A109" s="321">
        <v>0</v>
      </c>
      <c r="B109" s="321" t="s">
        <v>400</v>
      </c>
      <c r="E109" s="321">
        <v>0</v>
      </c>
      <c r="F109" s="321">
        <v>0</v>
      </c>
      <c r="G109" s="321">
        <v>0</v>
      </c>
      <c r="H109" s="321">
        <v>0</v>
      </c>
      <c r="I109" s="321">
        <v>0</v>
      </c>
      <c r="J109" s="321">
        <v>0</v>
      </c>
      <c r="K109" s="321">
        <v>0</v>
      </c>
      <c r="L109" s="321">
        <v>0</v>
      </c>
      <c r="M109" s="321">
        <v>0</v>
      </c>
      <c r="N109" s="321">
        <v>0</v>
      </c>
      <c r="O109" s="321">
        <v>0</v>
      </c>
      <c r="P109" s="321">
        <v>0</v>
      </c>
      <c r="Q109" s="321">
        <v>0</v>
      </c>
      <c r="R109" s="321">
        <v>0</v>
      </c>
    </row>
    <row r="110" spans="1:18" ht="14.25" customHeight="1">
      <c r="A110" s="321" t="s">
        <v>867</v>
      </c>
      <c r="C110" s="321" t="s">
        <v>480</v>
      </c>
      <c r="D110" s="321" t="s">
        <v>479</v>
      </c>
      <c r="E110" s="321">
        <v>17653.949345175373</v>
      </c>
      <c r="F110" s="321">
        <v>17528.267048020472</v>
      </c>
      <c r="G110" s="321">
        <v>15831.983140147524</v>
      </c>
      <c r="H110" s="321">
        <v>17653.949345175373</v>
      </c>
      <c r="I110" s="321">
        <v>17084.467108234232</v>
      </c>
      <c r="J110" s="321">
        <v>17653.949345175373</v>
      </c>
      <c r="K110" s="321">
        <v>17084.467108234232</v>
      </c>
      <c r="L110" s="321">
        <v>17653.949345175373</v>
      </c>
      <c r="M110" s="321">
        <v>17653.949345175373</v>
      </c>
      <c r="N110" s="321">
        <v>17084.467108234232</v>
      </c>
      <c r="O110" s="321">
        <v>17653.949345175373</v>
      </c>
      <c r="P110" s="321">
        <v>17084.467108234232</v>
      </c>
      <c r="Q110" s="321">
        <v>17653.949345175373</v>
      </c>
      <c r="R110" s="321">
        <v>207621.8146921572</v>
      </c>
    </row>
    <row r="111" spans="1:18" ht="14.25" customHeight="1">
      <c r="A111" s="321" t="s">
        <v>868</v>
      </c>
      <c r="D111" s="321" t="s">
        <v>479</v>
      </c>
      <c r="E111" s="321">
        <v>0</v>
      </c>
      <c r="F111" s="321">
        <v>0</v>
      </c>
      <c r="G111" s="321">
        <v>0</v>
      </c>
      <c r="H111" s="321">
        <v>0</v>
      </c>
      <c r="I111" s="321">
        <v>0</v>
      </c>
      <c r="J111" s="321">
        <v>0</v>
      </c>
      <c r="K111" s="321">
        <v>0</v>
      </c>
      <c r="L111" s="321">
        <v>0</v>
      </c>
      <c r="M111" s="321">
        <v>0</v>
      </c>
      <c r="N111" s="321">
        <v>0</v>
      </c>
      <c r="O111" s="321">
        <v>0</v>
      </c>
      <c r="P111" s="321">
        <v>0</v>
      </c>
      <c r="Q111" s="321">
        <v>0</v>
      </c>
      <c r="R111" s="321">
        <v>0</v>
      </c>
    </row>
    <row r="112" spans="1:18" ht="14.25" customHeight="1">
      <c r="A112" s="321" t="s">
        <v>869</v>
      </c>
      <c r="D112" s="321" t="s">
        <v>479</v>
      </c>
      <c r="E112" s="321">
        <v>0</v>
      </c>
      <c r="F112" s="321">
        <v>0</v>
      </c>
      <c r="G112" s="321">
        <v>0</v>
      </c>
      <c r="H112" s="321">
        <v>0</v>
      </c>
      <c r="I112" s="321">
        <v>0</v>
      </c>
      <c r="J112" s="321">
        <v>0</v>
      </c>
      <c r="K112" s="321">
        <v>0</v>
      </c>
      <c r="L112" s="321">
        <v>0</v>
      </c>
      <c r="M112" s="321">
        <v>0</v>
      </c>
      <c r="N112" s="321">
        <v>0</v>
      </c>
      <c r="O112" s="321">
        <v>0</v>
      </c>
      <c r="P112" s="321">
        <v>0</v>
      </c>
      <c r="Q112" s="321">
        <v>0</v>
      </c>
      <c r="R112" s="321">
        <v>0</v>
      </c>
    </row>
    <row r="113" spans="1:18" ht="14.25" customHeight="1"/>
    <row r="114" spans="1:18" ht="14.25" customHeight="1">
      <c r="A114" s="321" t="s">
        <v>529</v>
      </c>
    </row>
    <row r="115" spans="1:18" ht="14.25" customHeight="1">
      <c r="B115" s="321" t="s">
        <v>530</v>
      </c>
      <c r="C115" s="321" t="s">
        <v>37</v>
      </c>
      <c r="E115" s="321">
        <v>0</v>
      </c>
      <c r="F115" s="321">
        <v>0</v>
      </c>
      <c r="G115" s="321">
        <v>0</v>
      </c>
      <c r="H115" s="321">
        <v>0</v>
      </c>
      <c r="I115" s="321">
        <v>0</v>
      </c>
      <c r="J115" s="321">
        <v>0</v>
      </c>
      <c r="K115" s="321">
        <v>0</v>
      </c>
      <c r="L115" s="321">
        <v>0</v>
      </c>
      <c r="M115" s="321">
        <v>0</v>
      </c>
      <c r="N115" s="321">
        <v>0</v>
      </c>
      <c r="O115" s="321">
        <v>0</v>
      </c>
      <c r="P115" s="321">
        <v>0</v>
      </c>
      <c r="Q115" s="321">
        <v>0</v>
      </c>
      <c r="R115" s="321">
        <v>0</v>
      </c>
    </row>
    <row r="116" spans="1:18" ht="14.25" customHeight="1">
      <c r="B116" s="321" t="s">
        <v>711</v>
      </c>
      <c r="E116" s="321">
        <v>738.9726857142856</v>
      </c>
      <c r="F116" s="321">
        <v>738.9726857142856</v>
      </c>
      <c r="G116" s="321">
        <v>667.45920000000001</v>
      </c>
      <c r="H116" s="321">
        <v>738.9726857142856</v>
      </c>
      <c r="I116" s="321">
        <v>715.13485714285719</v>
      </c>
      <c r="J116" s="321">
        <v>738.9726857142856</v>
      </c>
      <c r="K116" s="321">
        <v>715.13485714285719</v>
      </c>
      <c r="L116" s="321">
        <v>738.9726857142856</v>
      </c>
      <c r="M116" s="321">
        <v>738.9726857142856</v>
      </c>
      <c r="N116" s="321">
        <v>715.13485714285719</v>
      </c>
      <c r="O116" s="321">
        <v>738.9726857142856</v>
      </c>
      <c r="P116" s="321">
        <v>715.13485714285719</v>
      </c>
      <c r="Q116" s="321">
        <v>738.9726857142856</v>
      </c>
      <c r="R116" s="321">
        <v>8700.8074285714283</v>
      </c>
    </row>
    <row r="117" spans="1:18" ht="14.25" customHeight="1">
      <c r="B117" s="321" t="s">
        <v>712</v>
      </c>
      <c r="E117" s="321">
        <v>312.41700000000003</v>
      </c>
      <c r="F117" s="321">
        <v>312.41700000000003</v>
      </c>
      <c r="G117" s="321">
        <v>312.41700000000003</v>
      </c>
      <c r="H117" s="321">
        <v>312.41700000000003</v>
      </c>
      <c r="I117" s="321">
        <v>312.41700000000003</v>
      </c>
      <c r="J117" s="321">
        <v>312.41700000000003</v>
      </c>
      <c r="K117" s="321">
        <v>312.41700000000003</v>
      </c>
      <c r="L117" s="321">
        <v>312.41700000000003</v>
      </c>
      <c r="M117" s="321">
        <v>312.41700000000003</v>
      </c>
      <c r="N117" s="321">
        <v>312.41700000000003</v>
      </c>
      <c r="O117" s="321">
        <v>312.41700000000003</v>
      </c>
      <c r="P117" s="321">
        <v>312.41700000000003</v>
      </c>
      <c r="Q117" s="321">
        <v>312.41700000000003</v>
      </c>
      <c r="R117" s="321">
        <v>3749.0039999999995</v>
      </c>
    </row>
    <row r="118" spans="1:18" ht="14.25" customHeight="1">
      <c r="B118" s="321" t="s">
        <v>533</v>
      </c>
      <c r="C118" s="321" t="s">
        <v>480</v>
      </c>
      <c r="E118" s="321">
        <v>1039.4253565488482</v>
      </c>
      <c r="F118" s="321">
        <v>1028.6524357685209</v>
      </c>
      <c r="G118" s="321">
        <v>972.8590044686847</v>
      </c>
      <c r="H118" s="321">
        <v>976.63446288897876</v>
      </c>
      <c r="I118" s="321">
        <v>1060.4899920865803</v>
      </c>
      <c r="J118" s="321">
        <v>1039.4253565488482</v>
      </c>
      <c r="K118" s="321">
        <v>1041.5690573152447</v>
      </c>
      <c r="L118" s="321">
        <v>1055.0005452580297</v>
      </c>
      <c r="M118" s="321">
        <v>1039.1635233947511</v>
      </c>
      <c r="N118" s="321">
        <v>1046.387479142144</v>
      </c>
      <c r="O118" s="321">
        <v>1038.0393002829537</v>
      </c>
      <c r="P118" s="321">
        <v>1138.1731724734054</v>
      </c>
      <c r="Q118" s="321">
        <v>1122.9136312668547</v>
      </c>
      <c r="R118" s="321">
        <v>12559.307960894996</v>
      </c>
    </row>
    <row r="119" spans="1:18" ht="14.25" customHeight="1">
      <c r="B119" s="321" t="s">
        <v>534</v>
      </c>
      <c r="C119" s="321" t="s">
        <v>480</v>
      </c>
      <c r="D119" s="321" t="s">
        <v>37</v>
      </c>
      <c r="E119" s="321">
        <v>0</v>
      </c>
      <c r="F119" s="321">
        <v>0</v>
      </c>
      <c r="G119" s="321">
        <v>0</v>
      </c>
      <c r="H119" s="321">
        <v>0</v>
      </c>
      <c r="I119" s="321">
        <v>0</v>
      </c>
      <c r="J119" s="321">
        <v>0</v>
      </c>
      <c r="K119" s="321">
        <v>0</v>
      </c>
      <c r="L119" s="321">
        <v>0</v>
      </c>
      <c r="M119" s="321">
        <v>0</v>
      </c>
      <c r="N119" s="321">
        <v>0</v>
      </c>
      <c r="O119" s="321">
        <v>0</v>
      </c>
      <c r="P119" s="321">
        <v>0</v>
      </c>
      <c r="Q119" s="321">
        <v>0</v>
      </c>
      <c r="R119" s="321">
        <v>0</v>
      </c>
    </row>
    <row r="120" spans="1:18" ht="14.25" customHeight="1">
      <c r="B120" s="321" t="s">
        <v>409</v>
      </c>
      <c r="C120" s="321" t="s">
        <v>480</v>
      </c>
      <c r="D120" s="321" t="s">
        <v>37</v>
      </c>
      <c r="E120" s="321">
        <v>0</v>
      </c>
      <c r="F120" s="321">
        <v>0</v>
      </c>
      <c r="G120" s="321">
        <v>0</v>
      </c>
      <c r="H120" s="321">
        <v>0</v>
      </c>
      <c r="I120" s="321">
        <v>0</v>
      </c>
      <c r="J120" s="321">
        <v>0</v>
      </c>
      <c r="K120" s="321">
        <v>0</v>
      </c>
      <c r="L120" s="321">
        <v>0</v>
      </c>
      <c r="M120" s="321">
        <v>0</v>
      </c>
      <c r="N120" s="321">
        <v>0</v>
      </c>
      <c r="O120" s="321">
        <v>0</v>
      </c>
      <c r="P120" s="321">
        <v>0</v>
      </c>
      <c r="Q120" s="321">
        <v>0</v>
      </c>
      <c r="R120" s="321">
        <v>0</v>
      </c>
    </row>
    <row r="121" spans="1:18" ht="14.25" customHeight="1">
      <c r="B121" s="321" t="s">
        <v>535</v>
      </c>
      <c r="C121" s="321" t="s">
        <v>480</v>
      </c>
      <c r="D121" s="321" t="s">
        <v>37</v>
      </c>
      <c r="E121" s="321">
        <v>0</v>
      </c>
      <c r="F121" s="321">
        <v>0</v>
      </c>
      <c r="G121" s="321">
        <v>0</v>
      </c>
      <c r="H121" s="321">
        <v>0</v>
      </c>
      <c r="I121" s="321">
        <v>0</v>
      </c>
      <c r="J121" s="321">
        <v>0</v>
      </c>
      <c r="K121" s="321">
        <v>0</v>
      </c>
      <c r="L121" s="321">
        <v>0</v>
      </c>
      <c r="M121" s="321">
        <v>0</v>
      </c>
      <c r="N121" s="321">
        <v>0</v>
      </c>
      <c r="O121" s="321">
        <v>0</v>
      </c>
      <c r="P121" s="321">
        <v>0</v>
      </c>
      <c r="Q121" s="321">
        <v>0</v>
      </c>
      <c r="R121" s="321">
        <v>0</v>
      </c>
    </row>
    <row r="122" spans="1:18" ht="14.25" customHeight="1">
      <c r="B122" s="321" t="s">
        <v>536</v>
      </c>
      <c r="E122" s="321">
        <v>601.72575256693199</v>
      </c>
      <c r="F122" s="321">
        <v>604.27746951257132</v>
      </c>
      <c r="G122" s="321">
        <v>566.18364493487616</v>
      </c>
      <c r="H122" s="321">
        <v>562.13382493457334</v>
      </c>
      <c r="I122" s="321">
        <v>613.81908982931623</v>
      </c>
      <c r="J122" s="321">
        <v>601.72575256693199</v>
      </c>
      <c r="K122" s="321">
        <v>601.91933315824144</v>
      </c>
      <c r="L122" s="321">
        <v>616.66627174644668</v>
      </c>
      <c r="M122" s="321">
        <v>603.19215952191496</v>
      </c>
      <c r="N122" s="321">
        <v>612.45838118333347</v>
      </c>
      <c r="O122" s="321">
        <v>609.54974447326128</v>
      </c>
      <c r="P122" s="321">
        <v>656.5547211118195</v>
      </c>
      <c r="Q122" s="321">
        <v>657.14599740961285</v>
      </c>
      <c r="R122" s="321">
        <v>7305.6263903828985</v>
      </c>
    </row>
    <row r="123" spans="1:18" ht="14.25" customHeight="1">
      <c r="B123" s="321" t="s">
        <v>537</v>
      </c>
      <c r="C123" s="321" t="s">
        <v>480</v>
      </c>
      <c r="D123" s="321" t="s">
        <v>37</v>
      </c>
      <c r="E123" s="321">
        <v>0</v>
      </c>
      <c r="F123" s="321">
        <v>0</v>
      </c>
      <c r="G123" s="321">
        <v>0</v>
      </c>
      <c r="H123" s="321">
        <v>0</v>
      </c>
      <c r="I123" s="321">
        <v>0</v>
      </c>
      <c r="J123" s="321">
        <v>0</v>
      </c>
      <c r="K123" s="321">
        <v>0</v>
      </c>
      <c r="L123" s="321">
        <v>0</v>
      </c>
      <c r="M123" s="321">
        <v>0</v>
      </c>
      <c r="N123" s="321">
        <v>0</v>
      </c>
      <c r="O123" s="321">
        <v>0</v>
      </c>
      <c r="P123" s="321">
        <v>0</v>
      </c>
      <c r="Q123" s="321">
        <v>0</v>
      </c>
      <c r="R123" s="321">
        <v>0</v>
      </c>
    </row>
    <row r="124" spans="1:18" ht="14.25" customHeight="1">
      <c r="B124" s="321" t="s">
        <v>538</v>
      </c>
      <c r="C124" s="321" t="s">
        <v>539</v>
      </c>
      <c r="D124" s="321" t="s">
        <v>540</v>
      </c>
      <c r="E124" s="321">
        <v>0</v>
      </c>
      <c r="F124" s="321">
        <v>0</v>
      </c>
      <c r="G124" s="321">
        <v>0</v>
      </c>
      <c r="H124" s="321">
        <v>0</v>
      </c>
      <c r="I124" s="321">
        <v>0</v>
      </c>
      <c r="J124" s="321">
        <v>0</v>
      </c>
      <c r="K124" s="321">
        <v>0</v>
      </c>
      <c r="L124" s="321">
        <v>0</v>
      </c>
      <c r="M124" s="321">
        <v>0</v>
      </c>
      <c r="N124" s="321">
        <v>0</v>
      </c>
      <c r="O124" s="321">
        <v>0</v>
      </c>
      <c r="P124" s="321">
        <v>0</v>
      </c>
      <c r="Q124" s="321">
        <v>0</v>
      </c>
      <c r="R124" s="321">
        <v>0</v>
      </c>
    </row>
    <row r="125" spans="1:18" ht="14.25" customHeight="1">
      <c r="B125" s="321" t="s">
        <v>541</v>
      </c>
      <c r="C125" s="321" t="s">
        <v>480</v>
      </c>
      <c r="D125" s="321" t="s">
        <v>37</v>
      </c>
      <c r="E125" s="321">
        <v>0</v>
      </c>
      <c r="F125" s="321">
        <v>0</v>
      </c>
      <c r="G125" s="321">
        <v>0</v>
      </c>
      <c r="H125" s="321">
        <v>0</v>
      </c>
      <c r="I125" s="321">
        <v>0</v>
      </c>
      <c r="J125" s="321">
        <v>0</v>
      </c>
      <c r="K125" s="321">
        <v>0</v>
      </c>
      <c r="L125" s="321">
        <v>0</v>
      </c>
      <c r="M125" s="321">
        <v>0</v>
      </c>
      <c r="N125" s="321">
        <v>0</v>
      </c>
      <c r="O125" s="321">
        <v>0</v>
      </c>
      <c r="P125" s="321">
        <v>0</v>
      </c>
      <c r="Q125" s="321">
        <v>0</v>
      </c>
      <c r="R125" s="321">
        <v>0</v>
      </c>
    </row>
    <row r="126" spans="1:18" ht="14.25" customHeight="1"/>
    <row r="127" spans="1:18" ht="14.25" customHeight="1">
      <c r="A127" s="321" t="s">
        <v>870</v>
      </c>
    </row>
    <row r="128" spans="1:18" ht="14.25" customHeight="1">
      <c r="B128" s="321" t="s">
        <v>416</v>
      </c>
      <c r="C128" s="321" t="s">
        <v>479</v>
      </c>
      <c r="D128" s="321">
        <v>7.6499999999999999E-2</v>
      </c>
      <c r="E128" s="321">
        <v>1430.96</v>
      </c>
      <c r="F128" s="321">
        <v>1421.34</v>
      </c>
      <c r="G128" s="321">
        <v>1286.1099999999999</v>
      </c>
      <c r="H128" s="321">
        <v>1430.96</v>
      </c>
      <c r="I128" s="321">
        <v>1385.57</v>
      </c>
      <c r="J128" s="321">
        <v>1430.96</v>
      </c>
      <c r="K128" s="321">
        <v>1385.57</v>
      </c>
      <c r="L128" s="321">
        <v>1430.96</v>
      </c>
      <c r="M128" s="321">
        <v>1430.96</v>
      </c>
      <c r="N128" s="321">
        <v>1385.57</v>
      </c>
      <c r="O128" s="321">
        <v>1430.96</v>
      </c>
      <c r="P128" s="321">
        <v>1385.57</v>
      </c>
      <c r="Q128" s="321">
        <v>1430.96</v>
      </c>
      <c r="R128" s="321">
        <v>16835.489999999998</v>
      </c>
    </row>
    <row r="129" spans="1:18" ht="14.25" customHeight="1">
      <c r="B129" s="321" t="s">
        <v>417</v>
      </c>
      <c r="C129" s="321" t="s">
        <v>479</v>
      </c>
      <c r="D129" s="321">
        <v>8.0000000000000002E-3</v>
      </c>
      <c r="E129" s="321">
        <v>61.73</v>
      </c>
      <c r="F129" s="321">
        <v>111.48</v>
      </c>
      <c r="G129" s="321">
        <v>90.78</v>
      </c>
      <c r="H129" s="321">
        <v>89.79</v>
      </c>
      <c r="I129" s="321">
        <v>70.64</v>
      </c>
      <c r="J129" s="321">
        <v>61.73</v>
      </c>
      <c r="K129" s="321">
        <v>54.34</v>
      </c>
      <c r="L129" s="321">
        <v>44.89</v>
      </c>
      <c r="M129" s="321">
        <v>33.67</v>
      </c>
      <c r="N129" s="321">
        <v>21.73</v>
      </c>
      <c r="O129" s="321">
        <v>22.45</v>
      </c>
      <c r="P129" s="321">
        <v>21.73</v>
      </c>
      <c r="Q129" s="321">
        <v>22.45</v>
      </c>
      <c r="R129" s="321">
        <v>645.68000000000006</v>
      </c>
    </row>
    <row r="130" spans="1:18" ht="14.25" customHeight="1">
      <c r="B130" s="321" t="s">
        <v>418</v>
      </c>
      <c r="C130" s="321" t="s">
        <v>542</v>
      </c>
      <c r="D130" s="321">
        <v>2.7E-2</v>
      </c>
      <c r="E130" s="321">
        <v>324.74</v>
      </c>
      <c r="F130" s="321">
        <v>501.65</v>
      </c>
      <c r="G130" s="321">
        <v>368.58</v>
      </c>
      <c r="H130" s="321">
        <v>391.91</v>
      </c>
      <c r="I130" s="321">
        <v>354.54</v>
      </c>
      <c r="J130" s="321">
        <v>324.74</v>
      </c>
      <c r="K130" s="321">
        <v>341.34</v>
      </c>
      <c r="L130" s="321">
        <v>326.26</v>
      </c>
      <c r="M130" s="321">
        <v>292.93</v>
      </c>
      <c r="N130" s="321">
        <v>270.43</v>
      </c>
      <c r="O130" s="321">
        <v>214.14</v>
      </c>
      <c r="P130" s="321">
        <v>292.93</v>
      </c>
      <c r="Q130" s="321">
        <v>293.94</v>
      </c>
      <c r="R130" s="321">
        <v>3973.39</v>
      </c>
    </row>
    <row r="131" spans="1:18" ht="14.25" customHeight="1">
      <c r="B131" s="321" t="s">
        <v>543</v>
      </c>
      <c r="E131" s="321">
        <v>0.55000000000000004</v>
      </c>
      <c r="F131" s="321">
        <v>1</v>
      </c>
      <c r="G131" s="321">
        <v>0.9</v>
      </c>
      <c r="H131" s="321">
        <v>0.8</v>
      </c>
      <c r="I131" s="321">
        <v>0.65</v>
      </c>
      <c r="J131" s="321">
        <v>0.55000000000000004</v>
      </c>
      <c r="K131" s="321">
        <v>0.5</v>
      </c>
      <c r="L131" s="321">
        <v>0.4</v>
      </c>
      <c r="M131" s="321">
        <v>0.3</v>
      </c>
      <c r="N131" s="321">
        <v>0.2</v>
      </c>
      <c r="O131" s="321">
        <v>0.2</v>
      </c>
      <c r="P131" s="321">
        <v>0.2</v>
      </c>
      <c r="Q131" s="321">
        <v>0.2</v>
      </c>
    </row>
    <row r="132" spans="1:18" ht="14.25" customHeight="1">
      <c r="B132" s="321" t="s">
        <v>544</v>
      </c>
      <c r="E132" s="321">
        <v>0.64300000000000002</v>
      </c>
      <c r="F132" s="321">
        <v>1</v>
      </c>
      <c r="G132" s="321">
        <v>0.81200000000000006</v>
      </c>
      <c r="H132" s="321">
        <v>0.77600000000000002</v>
      </c>
      <c r="I132" s="321">
        <v>0.72499999999999998</v>
      </c>
      <c r="J132" s="321">
        <v>0.64300000000000002</v>
      </c>
      <c r="K132" s="321">
        <v>0.69799999999999995</v>
      </c>
      <c r="L132" s="321">
        <v>0.64600000000000002</v>
      </c>
      <c r="M132" s="321">
        <v>0.57999999999999996</v>
      </c>
      <c r="N132" s="321">
        <v>0.55300000000000005</v>
      </c>
      <c r="O132" s="321">
        <v>0.42399999999999999</v>
      </c>
      <c r="P132" s="321">
        <v>0.59899999999999998</v>
      </c>
      <c r="Q132" s="321">
        <v>0.58199999999999996</v>
      </c>
    </row>
    <row r="133" spans="1:18" ht="14.25" customHeight="1">
      <c r="B133" s="321" t="s">
        <v>27</v>
      </c>
      <c r="C133" s="321" t="s">
        <v>480</v>
      </c>
      <c r="D133" s="321" t="s">
        <v>37</v>
      </c>
      <c r="E133" s="321">
        <v>0</v>
      </c>
      <c r="F133" s="321">
        <v>0</v>
      </c>
      <c r="G133" s="321">
        <v>0</v>
      </c>
      <c r="H133" s="321">
        <v>0</v>
      </c>
      <c r="I133" s="321">
        <v>0</v>
      </c>
      <c r="J133" s="321">
        <v>0</v>
      </c>
      <c r="K133" s="321">
        <v>0</v>
      </c>
      <c r="L133" s="321">
        <v>0</v>
      </c>
      <c r="M133" s="321">
        <v>0</v>
      </c>
      <c r="N133" s="321">
        <v>0</v>
      </c>
      <c r="O133" s="321">
        <v>0</v>
      </c>
      <c r="P133" s="321">
        <v>0</v>
      </c>
      <c r="Q133" s="321">
        <v>0</v>
      </c>
      <c r="R133" s="321">
        <v>0</v>
      </c>
    </row>
    <row r="134" spans="1:18" ht="14.25" customHeight="1"/>
    <row r="135" spans="1:18" ht="14.25" customHeight="1"/>
    <row r="136" spans="1:18" ht="14.25" customHeight="1">
      <c r="A136" s="321" t="s">
        <v>545</v>
      </c>
    </row>
    <row r="137" spans="1:18" ht="14.25" customHeight="1">
      <c r="A137" s="321" t="s">
        <v>713</v>
      </c>
      <c r="E137" s="321">
        <v>31</v>
      </c>
      <c r="F137" s="321">
        <v>31</v>
      </c>
      <c r="G137" s="321">
        <v>28</v>
      </c>
      <c r="H137" s="321">
        <v>31</v>
      </c>
      <c r="I137" s="321">
        <v>30</v>
      </c>
      <c r="J137" s="321">
        <v>31</v>
      </c>
      <c r="K137" s="321">
        <v>30</v>
      </c>
      <c r="L137" s="321">
        <v>31</v>
      </c>
      <c r="M137" s="321">
        <v>31</v>
      </c>
      <c r="N137" s="321">
        <v>30</v>
      </c>
      <c r="O137" s="321">
        <v>31</v>
      </c>
      <c r="P137" s="321">
        <v>30</v>
      </c>
      <c r="Q137" s="321">
        <v>31</v>
      </c>
      <c r="R137" s="321">
        <v>365</v>
      </c>
    </row>
    <row r="138" spans="1:18" ht="14.25" customHeight="1">
      <c r="A138" s="321" t="s">
        <v>775</v>
      </c>
      <c r="E138" s="321">
        <v>4.4285714285714288</v>
      </c>
      <c r="F138" s="321">
        <v>4.4285714285714288</v>
      </c>
      <c r="G138" s="321">
        <v>4</v>
      </c>
      <c r="H138" s="321">
        <v>4.4285714285714288</v>
      </c>
      <c r="I138" s="321">
        <v>4.2857142857142856</v>
      </c>
      <c r="J138" s="321">
        <v>4.4285714285714288</v>
      </c>
      <c r="K138" s="321">
        <v>4.2857142857142856</v>
      </c>
      <c r="L138" s="321">
        <v>4.4285714285714288</v>
      </c>
      <c r="M138" s="321">
        <v>4.4285714285714288</v>
      </c>
      <c r="N138" s="321">
        <v>4.2857142857142856</v>
      </c>
      <c r="O138" s="321">
        <v>4.4285714285714288</v>
      </c>
      <c r="P138" s="321">
        <v>4.2857142857142856</v>
      </c>
      <c r="Q138" s="321">
        <v>4.4285714285714288</v>
      </c>
    </row>
    <row r="139" spans="1:18" ht="14.25" customHeight="1">
      <c r="A139" s="321" t="s">
        <v>871</v>
      </c>
      <c r="E139" s="321">
        <v>862214.57650000008</v>
      </c>
      <c r="F139" s="321">
        <v>956319.89624999999</v>
      </c>
      <c r="G139" s="321">
        <v>938225.66415000008</v>
      </c>
      <c r="H139" s="321">
        <v>1053654.9719999998</v>
      </c>
      <c r="I139" s="321">
        <v>730805.99496500008</v>
      </c>
      <c r="J139" s="321">
        <v>862214.57650000008</v>
      </c>
      <c r="K139" s="321">
        <v>769653.43299999996</v>
      </c>
      <c r="L139" s="321">
        <v>704710.66559999995</v>
      </c>
      <c r="M139" s="321">
        <v>812382.39328999992</v>
      </c>
      <c r="N139" s="321">
        <v>732201.78100000008</v>
      </c>
      <c r="O139" s="321">
        <v>825807.1642</v>
      </c>
      <c r="P139" s="321">
        <v>669051.04400000011</v>
      </c>
      <c r="Q139" s="321">
        <v>704960.86767000007</v>
      </c>
      <c r="R139" s="321">
        <v>9759988.4526250008</v>
      </c>
    </row>
    <row r="140" spans="1:18" ht="14.25" customHeight="1"/>
    <row r="141" spans="1:18" ht="14.25" customHeight="1"/>
    <row r="142" spans="1:18" ht="14.25" customHeight="1">
      <c r="A142" s="321" t="s">
        <v>548</v>
      </c>
      <c r="E142" s="321">
        <v>1133.7142857142858</v>
      </c>
      <c r="F142" s="321">
        <v>1133.7142857142858</v>
      </c>
      <c r="G142" s="321">
        <v>1024</v>
      </c>
      <c r="H142" s="321">
        <v>1133.7142857142858</v>
      </c>
      <c r="I142" s="321">
        <v>1097.1428571428573</v>
      </c>
      <c r="J142" s="321">
        <v>1133.7142857142858</v>
      </c>
      <c r="K142" s="321">
        <v>1097.1428571428573</v>
      </c>
      <c r="L142" s="321">
        <v>1133.7142857142858</v>
      </c>
      <c r="M142" s="321">
        <v>1133.7142857142858</v>
      </c>
      <c r="N142" s="321">
        <v>1097.1428571428573</v>
      </c>
      <c r="O142" s="321">
        <v>1133.7142857142858</v>
      </c>
      <c r="P142" s="321">
        <v>1097.1428571428573</v>
      </c>
      <c r="Q142" s="321">
        <v>1133.7142857142858</v>
      </c>
      <c r="R142" s="321">
        <v>13348.571428571431</v>
      </c>
    </row>
    <row r="143" spans="1:18" ht="14.25" customHeight="1">
      <c r="A143" s="321" t="s">
        <v>549</v>
      </c>
      <c r="E143" s="321">
        <v>13338.857142857143</v>
      </c>
      <c r="F143" s="321">
        <v>13338.857142857143</v>
      </c>
      <c r="G143" s="321">
        <v>12048</v>
      </c>
      <c r="H143" s="321">
        <v>13338.857142857143</v>
      </c>
      <c r="I143" s="321">
        <v>12908.571428571429</v>
      </c>
      <c r="J143" s="321">
        <v>13338.857142857143</v>
      </c>
      <c r="K143" s="321">
        <v>12908.571428571429</v>
      </c>
      <c r="L143" s="321">
        <v>13338.857142857143</v>
      </c>
      <c r="M143" s="321">
        <v>13338.857142857143</v>
      </c>
      <c r="N143" s="321">
        <v>12908.571428571429</v>
      </c>
      <c r="O143" s="321">
        <v>13338.857142857143</v>
      </c>
      <c r="P143" s="321">
        <v>12908.571428571429</v>
      </c>
      <c r="Q143" s="321">
        <v>13338.857142857143</v>
      </c>
      <c r="R143" s="321">
        <v>157054.28571428571</v>
      </c>
    </row>
    <row r="144" spans="1:18" ht="14.25" customHeight="1">
      <c r="A144" s="321" t="s">
        <v>550</v>
      </c>
      <c r="E144" s="321">
        <v>11.765625</v>
      </c>
      <c r="F144" s="321">
        <v>11.765625</v>
      </c>
      <c r="G144" s="321">
        <v>11.765625</v>
      </c>
      <c r="H144" s="321">
        <v>11.765625</v>
      </c>
      <c r="I144" s="321">
        <v>11.765624999999998</v>
      </c>
      <c r="J144" s="321">
        <v>11.765625</v>
      </c>
      <c r="K144" s="321">
        <v>11.765624999999998</v>
      </c>
      <c r="L144" s="321">
        <v>11.765625</v>
      </c>
      <c r="M144" s="321">
        <v>11.765625</v>
      </c>
      <c r="N144" s="321">
        <v>11.765624999999998</v>
      </c>
      <c r="O144" s="321">
        <v>11.765625</v>
      </c>
      <c r="P144" s="321">
        <v>11.765624999999998</v>
      </c>
      <c r="Q144" s="321">
        <v>11.765625</v>
      </c>
    </row>
    <row r="145" spans="1:17" ht="14.25" customHeight="1">
      <c r="A145" s="321" t="s">
        <v>551</v>
      </c>
      <c r="E145" s="321">
        <v>6.5532617671346003</v>
      </c>
      <c r="F145" s="321">
        <v>6.5532617671346003</v>
      </c>
      <c r="G145" s="321">
        <v>5.9190751445086702</v>
      </c>
      <c r="H145" s="321">
        <v>6.5532617671346003</v>
      </c>
      <c r="I145" s="321">
        <v>6.3418662262592909</v>
      </c>
      <c r="J145" s="321">
        <v>6.5532617671346003</v>
      </c>
      <c r="K145" s="321">
        <v>6.3418662262592909</v>
      </c>
      <c r="L145" s="321">
        <v>6.5532617671346003</v>
      </c>
      <c r="M145" s="321">
        <v>6.5532617671346003</v>
      </c>
      <c r="N145" s="321">
        <v>6.3418662262592909</v>
      </c>
      <c r="O145" s="321">
        <v>6.5532617671346003</v>
      </c>
      <c r="P145" s="321">
        <v>6.3418662262592909</v>
      </c>
      <c r="Q145" s="321">
        <v>6.5532617671346003</v>
      </c>
    </row>
    <row r="146" spans="1:17" ht="14.25" customHeight="1"/>
    <row r="147" spans="1:17" ht="14.25" customHeight="1"/>
    <row r="148" spans="1:17" ht="14.25" customHeight="1"/>
    <row r="149" spans="1:17" ht="14.25" customHeight="1"/>
    <row r="150" spans="1:17" ht="14.25" customHeight="1"/>
    <row r="151" spans="1:17" ht="14.25" customHeight="1"/>
    <row r="152" spans="1:17" ht="14.25" customHeight="1"/>
    <row r="153" spans="1:17" ht="14.25" customHeight="1"/>
    <row r="154" spans="1:17" ht="14.25" customHeight="1"/>
    <row r="155" spans="1:17" ht="14.25" customHeight="1"/>
    <row r="156" spans="1:17" ht="14.25" customHeight="1"/>
    <row r="157" spans="1:17" ht="14.25" customHeight="1"/>
    <row r="158" spans="1:17" ht="14.25" customHeight="1"/>
    <row r="159" spans="1:17" ht="14.25" customHeight="1"/>
    <row r="160" spans="1:17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8" ht="14.25" customHeight="1">
      <c r="A1" s="321" t="s">
        <v>378</v>
      </c>
    </row>
    <row r="2" spans="1:18" ht="14.25" customHeight="1">
      <c r="A2" s="321" t="s">
        <v>872</v>
      </c>
    </row>
    <row r="3" spans="1:18" ht="14.25" customHeight="1">
      <c r="A3" s="321" t="s">
        <v>380</v>
      </c>
      <c r="B3" s="321">
        <v>2017</v>
      </c>
      <c r="E3" s="321">
        <v>0.79779701022816685</v>
      </c>
      <c r="F3" s="321">
        <v>0.78350380277996323</v>
      </c>
      <c r="G3" s="321">
        <v>0.8886469221835076</v>
      </c>
      <c r="H3" s="321">
        <v>0.9243377917650144</v>
      </c>
      <c r="I3" s="321">
        <v>0.72791327913279136</v>
      </c>
      <c r="J3" s="321">
        <v>0.79779701022816685</v>
      </c>
      <c r="K3" s="321">
        <v>0.79634146341463419</v>
      </c>
      <c r="L3" s="321">
        <v>0.71230002622606869</v>
      </c>
      <c r="M3" s="321">
        <v>0.78586414896407031</v>
      </c>
      <c r="N3" s="321">
        <v>0.73224932249322494</v>
      </c>
      <c r="O3" s="321">
        <v>0.74914765276685025</v>
      </c>
      <c r="P3" s="321">
        <v>0.64430894308943087</v>
      </c>
      <c r="Q3" s="321">
        <v>0.64188303173354311</v>
      </c>
    </row>
    <row r="4" spans="1:18" ht="14.25" customHeight="1">
      <c r="D4" s="321" t="s">
        <v>380</v>
      </c>
      <c r="E4" s="307">
        <v>42860</v>
      </c>
      <c r="F4" s="307">
        <v>42736</v>
      </c>
      <c r="G4" s="307">
        <v>42767</v>
      </c>
      <c r="H4" s="307">
        <v>42798</v>
      </c>
      <c r="I4" s="307">
        <v>42829</v>
      </c>
      <c r="J4" s="307">
        <v>42860</v>
      </c>
      <c r="K4" s="307">
        <v>42891</v>
      </c>
      <c r="L4" s="307">
        <v>42922</v>
      </c>
      <c r="M4" s="307">
        <v>42953</v>
      </c>
      <c r="N4" s="307">
        <v>42984</v>
      </c>
      <c r="O4" s="307">
        <v>43015</v>
      </c>
      <c r="P4" s="307">
        <v>43046</v>
      </c>
      <c r="Q4" s="307">
        <v>43077</v>
      </c>
      <c r="R4" s="321" t="s">
        <v>33</v>
      </c>
    </row>
    <row r="5" spans="1:18" ht="14.25" customHeight="1">
      <c r="A5" s="321" t="s">
        <v>873</v>
      </c>
    </row>
    <row r="6" spans="1:18" ht="14.25" customHeight="1">
      <c r="A6" s="321" t="s">
        <v>874</v>
      </c>
    </row>
    <row r="7" spans="1:18" ht="14.25" customHeight="1">
      <c r="A7" s="321" t="s">
        <v>875</v>
      </c>
      <c r="C7" s="321" t="s">
        <v>461</v>
      </c>
      <c r="D7" s="321">
        <v>0</v>
      </c>
      <c r="E7" s="321">
        <v>0</v>
      </c>
      <c r="F7" s="321">
        <v>0</v>
      </c>
      <c r="G7" s="321">
        <v>0</v>
      </c>
      <c r="H7" s="321">
        <v>0</v>
      </c>
      <c r="I7" s="321">
        <v>0</v>
      </c>
      <c r="J7" s="321">
        <v>0</v>
      </c>
      <c r="K7" s="321">
        <v>0</v>
      </c>
      <c r="L7" s="321">
        <v>0</v>
      </c>
      <c r="M7" s="321">
        <v>0</v>
      </c>
      <c r="N7" s="321">
        <v>0</v>
      </c>
      <c r="O7" s="321">
        <v>0</v>
      </c>
      <c r="P7" s="321">
        <v>0</v>
      </c>
      <c r="Q7" s="321">
        <v>0</v>
      </c>
    </row>
    <row r="8" spans="1:18" ht="14.25" customHeight="1">
      <c r="B8" s="321" t="s">
        <v>462</v>
      </c>
      <c r="C8" s="321" t="s">
        <v>463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  <c r="R8" s="321">
        <v>0</v>
      </c>
    </row>
    <row r="9" spans="1:18" ht="14.25" customHeight="1"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</row>
    <row r="10" spans="1:18" ht="14.25" customHeight="1">
      <c r="B10" s="321" t="s">
        <v>464</v>
      </c>
      <c r="C10" s="321" t="s">
        <v>465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1">
        <v>0</v>
      </c>
    </row>
    <row r="11" spans="1:18" ht="14.25" customHeight="1">
      <c r="B11" s="321" t="s">
        <v>466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</row>
    <row r="12" spans="1:18" ht="14.25" customHeight="1">
      <c r="B12" s="321" t="s">
        <v>467</v>
      </c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1">
        <v>0</v>
      </c>
      <c r="P12" s="321">
        <v>0</v>
      </c>
      <c r="Q12" s="321">
        <v>0</v>
      </c>
      <c r="R12" s="321">
        <v>0</v>
      </c>
    </row>
    <row r="13" spans="1:18" ht="14.25" customHeight="1"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  <c r="R13" s="321">
        <v>0</v>
      </c>
    </row>
    <row r="14" spans="1:18" ht="14.25" customHeight="1">
      <c r="B14" s="321" t="s">
        <v>468</v>
      </c>
      <c r="C14" s="321" t="s">
        <v>469</v>
      </c>
      <c r="R14" s="321">
        <v>0</v>
      </c>
    </row>
    <row r="15" spans="1:18" ht="14.25" customHeight="1"/>
    <row r="16" spans="1:18" ht="14.25" customHeight="1">
      <c r="A16" s="321" t="s">
        <v>876</v>
      </c>
      <c r="C16" s="321" t="s">
        <v>461</v>
      </c>
      <c r="D16" s="321">
        <v>75000</v>
      </c>
      <c r="E16" s="321">
        <v>37.13942307692308</v>
      </c>
      <c r="F16" s="321">
        <v>37.13942307692308</v>
      </c>
      <c r="G16" s="321">
        <v>37.13942307692308</v>
      </c>
      <c r="H16" s="321">
        <v>37.13942307692308</v>
      </c>
      <c r="I16" s="321">
        <v>37.13942307692308</v>
      </c>
      <c r="J16" s="321">
        <v>37.13942307692308</v>
      </c>
      <c r="K16" s="321">
        <v>37.13942307692308</v>
      </c>
      <c r="L16" s="321">
        <v>37.13942307692308</v>
      </c>
      <c r="M16" s="321">
        <v>37.13942307692308</v>
      </c>
      <c r="N16" s="321">
        <v>37.13942307692308</v>
      </c>
      <c r="O16" s="321">
        <v>37.13942307692308</v>
      </c>
      <c r="P16" s="321">
        <v>37.13942307692308</v>
      </c>
      <c r="Q16" s="321">
        <v>37.13942307692308</v>
      </c>
    </row>
    <row r="17" spans="1:18" ht="14.25" customHeight="1">
      <c r="A17" s="321" t="s">
        <v>5</v>
      </c>
      <c r="B17" s="321" t="s">
        <v>462</v>
      </c>
      <c r="C17" s="321" t="s">
        <v>463</v>
      </c>
      <c r="D17" s="321">
        <v>0.99839999999999995</v>
      </c>
      <c r="E17" s="321">
        <v>169.86301369863014</v>
      </c>
      <c r="F17" s="321">
        <v>169.86301369863014</v>
      </c>
      <c r="G17" s="321">
        <v>153.42465753424656</v>
      </c>
      <c r="H17" s="321">
        <v>169.86301369863014</v>
      </c>
      <c r="I17" s="321">
        <v>164.38356164383561</v>
      </c>
      <c r="J17" s="321">
        <v>169.86301369863014</v>
      </c>
      <c r="K17" s="321">
        <v>164.38356164383561</v>
      </c>
      <c r="L17" s="321">
        <v>169.86301369863014</v>
      </c>
      <c r="M17" s="321">
        <v>169.86301369863014</v>
      </c>
      <c r="N17" s="321">
        <v>164.38356164383561</v>
      </c>
      <c r="O17" s="321">
        <v>169.86301369863014</v>
      </c>
      <c r="P17" s="321">
        <v>164.38356164383561</v>
      </c>
      <c r="Q17" s="321">
        <v>169.86301369863014</v>
      </c>
      <c r="R17" s="321">
        <v>1999.9999999999998</v>
      </c>
    </row>
    <row r="18" spans="1:18" ht="14.25" customHeight="1">
      <c r="D18" s="321">
        <v>36.057692307692307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  <c r="R18" s="321">
        <v>0</v>
      </c>
    </row>
    <row r="19" spans="1:18" ht="14.25" customHeight="1">
      <c r="B19" s="321" t="s">
        <v>464</v>
      </c>
      <c r="C19" s="321" t="s">
        <v>465</v>
      </c>
      <c r="D19" s="321">
        <v>3</v>
      </c>
      <c r="E19" s="321">
        <v>38.253605769230774</v>
      </c>
      <c r="F19" s="321">
        <v>37.13942307692308</v>
      </c>
      <c r="G19" s="321">
        <v>37.13942307692308</v>
      </c>
      <c r="H19" s="321">
        <v>38.253605769230774</v>
      </c>
      <c r="I19" s="321">
        <v>38.253605769230774</v>
      </c>
      <c r="J19" s="321">
        <v>38.253605769230774</v>
      </c>
      <c r="K19" s="321">
        <v>38.253605769230774</v>
      </c>
      <c r="L19" s="321">
        <v>38.253605769230774</v>
      </c>
      <c r="M19" s="321">
        <v>38.253605769230774</v>
      </c>
      <c r="N19" s="321">
        <v>38.253605769230774</v>
      </c>
      <c r="O19" s="321">
        <v>38.253605769230774</v>
      </c>
      <c r="P19" s="321">
        <v>38.253605769230774</v>
      </c>
      <c r="Q19" s="321">
        <v>38.253605769230774</v>
      </c>
      <c r="R19" s="321">
        <v>1999.9999999999998</v>
      </c>
    </row>
    <row r="20" spans="1:18" ht="14.25" customHeight="1">
      <c r="B20" s="321" t="s">
        <v>466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</row>
    <row r="21" spans="1:18" ht="14.25" customHeight="1">
      <c r="B21" s="321" t="s">
        <v>467</v>
      </c>
      <c r="D21" s="321">
        <v>0</v>
      </c>
      <c r="E21" s="321">
        <v>6497.8727608008439</v>
      </c>
      <c r="F21" s="321">
        <v>6308.6143308746059</v>
      </c>
      <c r="G21" s="321">
        <v>5698.1032665964176</v>
      </c>
      <c r="H21" s="321">
        <v>6497.8727608008439</v>
      </c>
      <c r="I21" s="321">
        <v>6288.2639620653326</v>
      </c>
      <c r="J21" s="321">
        <v>6497.8727608008439</v>
      </c>
      <c r="K21" s="321">
        <v>6288.2639620653326</v>
      </c>
      <c r="L21" s="321">
        <v>6497.8727608008439</v>
      </c>
      <c r="M21" s="321">
        <v>6497.8727608008439</v>
      </c>
      <c r="N21" s="321">
        <v>6288.2639620653326</v>
      </c>
      <c r="O21" s="321">
        <v>6497.8727608008439</v>
      </c>
      <c r="P21" s="321">
        <v>6288.2639620653326</v>
      </c>
      <c r="Q21" s="321">
        <v>6497.8727608008439</v>
      </c>
      <c r="R21" s="321">
        <v>76147.010010537415</v>
      </c>
    </row>
    <row r="22" spans="1:18" ht="14.25" customHeight="1"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1">
        <v>0</v>
      </c>
    </row>
    <row r="23" spans="1:18" ht="14.25" customHeight="1">
      <c r="B23" s="321" t="s">
        <v>468</v>
      </c>
      <c r="C23" s="321" t="s">
        <v>469</v>
      </c>
      <c r="R23" s="321">
        <v>76147.010010537415</v>
      </c>
    </row>
    <row r="24" spans="1:18" ht="14.25" customHeight="1"/>
    <row r="25" spans="1:18" ht="14.25" customHeight="1">
      <c r="A25" s="321" t="s">
        <v>877</v>
      </c>
      <c r="C25" s="321" t="s">
        <v>461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</row>
    <row r="26" spans="1:18" ht="14.25" customHeight="1">
      <c r="B26" s="321" t="s">
        <v>462</v>
      </c>
      <c r="C26" s="321" t="s">
        <v>463</v>
      </c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321">
        <v>0</v>
      </c>
    </row>
    <row r="27" spans="1:18" ht="14.25" customHeight="1"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1">
        <v>0</v>
      </c>
    </row>
    <row r="28" spans="1:18" ht="14.25" customHeight="1">
      <c r="B28" s="321" t="s">
        <v>464</v>
      </c>
      <c r="C28" s="321" t="s">
        <v>465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</row>
    <row r="29" spans="1:18" ht="14.25" customHeight="1">
      <c r="B29" s="321" t="s">
        <v>466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</row>
    <row r="30" spans="1:18" ht="14.25" customHeight="1">
      <c r="B30" s="321" t="s">
        <v>467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321">
        <v>0</v>
      </c>
    </row>
    <row r="31" spans="1:18" ht="14.25" customHeight="1"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1">
        <v>0</v>
      </c>
    </row>
    <row r="32" spans="1:18" ht="14.25" customHeight="1">
      <c r="B32" s="321" t="s">
        <v>468</v>
      </c>
      <c r="C32" s="321" t="s">
        <v>469</v>
      </c>
      <c r="R32" s="321">
        <v>0</v>
      </c>
    </row>
    <row r="33" spans="1:18" ht="14.25" customHeight="1"/>
    <row r="34" spans="1:18" ht="14.25" customHeight="1">
      <c r="A34" s="321" t="s">
        <v>878</v>
      </c>
      <c r="C34" s="321" t="s">
        <v>461</v>
      </c>
      <c r="D34" s="321">
        <v>40000</v>
      </c>
      <c r="E34" s="321">
        <v>21.634615384615383</v>
      </c>
      <c r="F34" s="321">
        <v>21.634615384615383</v>
      </c>
      <c r="G34" s="321">
        <v>21.634615384615383</v>
      </c>
      <c r="H34" s="321">
        <v>21.634615384615383</v>
      </c>
      <c r="I34" s="321">
        <v>21.634615384615383</v>
      </c>
      <c r="J34" s="321">
        <v>21.634615384615383</v>
      </c>
      <c r="K34" s="321">
        <v>21.634615384615383</v>
      </c>
      <c r="L34" s="321">
        <v>21.634615384615383</v>
      </c>
      <c r="M34" s="321">
        <v>21.634615384615383</v>
      </c>
      <c r="N34" s="321">
        <v>21.634615384615383</v>
      </c>
      <c r="O34" s="321">
        <v>21.634615384615383</v>
      </c>
      <c r="P34" s="321">
        <v>21.634615384615383</v>
      </c>
      <c r="Q34" s="321">
        <v>21.634615384615383</v>
      </c>
    </row>
    <row r="35" spans="1:18" ht="14.25" customHeight="1">
      <c r="B35" s="321" t="s">
        <v>462</v>
      </c>
      <c r="C35" s="321" t="s">
        <v>463</v>
      </c>
      <c r="D35" s="321">
        <v>0.99839999999999995</v>
      </c>
      <c r="E35" s="321">
        <v>169.86301369863014</v>
      </c>
      <c r="F35" s="321">
        <v>169.86301369863014</v>
      </c>
      <c r="G35" s="321">
        <v>153.42465753424656</v>
      </c>
      <c r="H35" s="321">
        <v>169.86301369863014</v>
      </c>
      <c r="I35" s="321">
        <v>164.38356164383561</v>
      </c>
      <c r="J35" s="321">
        <v>169.86301369863014</v>
      </c>
      <c r="K35" s="321">
        <v>164.38356164383561</v>
      </c>
      <c r="L35" s="321">
        <v>169.86301369863014</v>
      </c>
      <c r="M35" s="321">
        <v>169.86301369863014</v>
      </c>
      <c r="N35" s="321">
        <v>164.38356164383561</v>
      </c>
      <c r="O35" s="321">
        <v>169.86301369863014</v>
      </c>
      <c r="P35" s="321">
        <v>164.38356164383561</v>
      </c>
      <c r="Q35" s="321">
        <v>169.86301369863014</v>
      </c>
      <c r="R35" s="321">
        <v>1999.9999999999998</v>
      </c>
    </row>
    <row r="36" spans="1:18" ht="14.25" customHeight="1">
      <c r="D36" s="321">
        <v>19.23076923076923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1">
        <v>0</v>
      </c>
    </row>
    <row r="37" spans="1:18" ht="14.25" customHeight="1">
      <c r="B37" s="321" t="s">
        <v>464</v>
      </c>
      <c r="C37" s="321" t="s">
        <v>465</v>
      </c>
      <c r="D37" s="321">
        <v>3</v>
      </c>
      <c r="E37" s="321">
        <v>22.283653846153847</v>
      </c>
      <c r="F37" s="321">
        <v>21.634615384615383</v>
      </c>
      <c r="G37" s="321">
        <v>21.634615384615383</v>
      </c>
      <c r="H37" s="321">
        <v>22.283653846153847</v>
      </c>
      <c r="I37" s="321">
        <v>22.283653846153847</v>
      </c>
      <c r="J37" s="321">
        <v>22.283653846153847</v>
      </c>
      <c r="K37" s="321">
        <v>22.283653846153847</v>
      </c>
      <c r="L37" s="321">
        <v>22.283653846153847</v>
      </c>
      <c r="M37" s="321">
        <v>22.283653846153847</v>
      </c>
      <c r="N37" s="321">
        <v>22.283653846153847</v>
      </c>
      <c r="O37" s="321">
        <v>22.283653846153847</v>
      </c>
      <c r="P37" s="321">
        <v>22.283653846153847</v>
      </c>
      <c r="Q37" s="321">
        <v>22.283653846153847</v>
      </c>
      <c r="R37" s="321">
        <v>1999.9999999999998</v>
      </c>
    </row>
    <row r="38" spans="1:18" ht="14.25" customHeight="1">
      <c r="B38" s="321" t="s">
        <v>466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</row>
    <row r="39" spans="1:18" ht="14.25" customHeight="1">
      <c r="B39" s="321" t="s">
        <v>467</v>
      </c>
      <c r="D39" s="321">
        <v>0</v>
      </c>
      <c r="E39" s="321">
        <v>3785.1685985247632</v>
      </c>
      <c r="F39" s="321">
        <v>3674.9209694415172</v>
      </c>
      <c r="G39" s="321">
        <v>3319.2834562697572</v>
      </c>
      <c r="H39" s="321">
        <v>3785.1685985247632</v>
      </c>
      <c r="I39" s="321">
        <v>3663.0663856691253</v>
      </c>
      <c r="J39" s="321">
        <v>3785.1685985247632</v>
      </c>
      <c r="K39" s="321">
        <v>3663.0663856691253</v>
      </c>
      <c r="L39" s="321">
        <v>3785.1685985247632</v>
      </c>
      <c r="M39" s="321">
        <v>3785.1685985247632</v>
      </c>
      <c r="N39" s="321">
        <v>3663.0663856691253</v>
      </c>
      <c r="O39" s="321">
        <v>3785.1685985247632</v>
      </c>
      <c r="P39" s="321">
        <v>3663.0663856691253</v>
      </c>
      <c r="Q39" s="321">
        <v>3785.1685985247632</v>
      </c>
      <c r="R39" s="321">
        <v>44357.481559536347</v>
      </c>
    </row>
    <row r="40" spans="1:18" ht="14.25" customHeight="1"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321">
        <v>0</v>
      </c>
    </row>
    <row r="41" spans="1:18" ht="14.25" customHeight="1">
      <c r="B41" s="321" t="s">
        <v>468</v>
      </c>
      <c r="C41" s="321" t="s">
        <v>469</v>
      </c>
      <c r="R41" s="321">
        <v>44357.481559536347</v>
      </c>
    </row>
    <row r="42" spans="1:18" ht="14.25" customHeight="1"/>
    <row r="43" spans="1:18" ht="14.25" customHeight="1">
      <c r="A43" s="321" t="s">
        <v>879</v>
      </c>
      <c r="C43" s="321" t="s">
        <v>461</v>
      </c>
      <c r="D43" s="321">
        <v>60000</v>
      </c>
      <c r="E43" s="321">
        <v>29.71153846153846</v>
      </c>
      <c r="F43" s="321">
        <v>29.71153846153846</v>
      </c>
      <c r="G43" s="321">
        <v>29.71153846153846</v>
      </c>
      <c r="H43" s="321">
        <v>29.71153846153846</v>
      </c>
      <c r="I43" s="321">
        <v>29.71153846153846</v>
      </c>
      <c r="J43" s="321">
        <v>29.71153846153846</v>
      </c>
      <c r="K43" s="321">
        <v>29.71153846153846</v>
      </c>
      <c r="L43" s="321">
        <v>29.71153846153846</v>
      </c>
      <c r="M43" s="321">
        <v>29.71153846153846</v>
      </c>
      <c r="N43" s="321">
        <v>29.71153846153846</v>
      </c>
      <c r="O43" s="321">
        <v>29.71153846153846</v>
      </c>
      <c r="P43" s="321">
        <v>29.71153846153846</v>
      </c>
      <c r="Q43" s="321">
        <v>29.71153846153846</v>
      </c>
    </row>
    <row r="44" spans="1:18" ht="14.25" customHeight="1">
      <c r="B44" s="321" t="s">
        <v>462</v>
      </c>
      <c r="C44" s="321" t="s">
        <v>463</v>
      </c>
      <c r="D44" s="321">
        <v>0.99839999999999995</v>
      </c>
      <c r="E44" s="321">
        <v>169.86301369863014</v>
      </c>
      <c r="F44" s="321">
        <v>169.86301369863014</v>
      </c>
      <c r="G44" s="321">
        <v>153.42465753424656</v>
      </c>
      <c r="H44" s="321">
        <v>169.86301369863014</v>
      </c>
      <c r="I44" s="321">
        <v>164.38356164383561</v>
      </c>
      <c r="J44" s="321">
        <v>169.86301369863014</v>
      </c>
      <c r="K44" s="321">
        <v>164.38356164383561</v>
      </c>
      <c r="L44" s="321">
        <v>169.86301369863014</v>
      </c>
      <c r="M44" s="321">
        <v>169.86301369863014</v>
      </c>
      <c r="N44" s="321">
        <v>164.38356164383561</v>
      </c>
      <c r="O44" s="321">
        <v>169.86301369863014</v>
      </c>
      <c r="P44" s="321">
        <v>164.38356164383561</v>
      </c>
      <c r="Q44" s="321">
        <v>169.86301369863014</v>
      </c>
      <c r="R44" s="321">
        <v>1999.9999999999998</v>
      </c>
    </row>
    <row r="45" spans="1:18" ht="14.25" customHeight="1">
      <c r="D45" s="321">
        <v>28.846153846153847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</row>
    <row r="46" spans="1:18" ht="14.25" customHeight="1">
      <c r="B46" s="321" t="s">
        <v>464</v>
      </c>
      <c r="C46" s="321" t="s">
        <v>465</v>
      </c>
      <c r="D46" s="321">
        <v>3</v>
      </c>
      <c r="E46" s="321">
        <v>30.602884615384614</v>
      </c>
      <c r="F46" s="321">
        <v>29.71153846153846</v>
      </c>
      <c r="G46" s="321">
        <v>29.71153846153846</v>
      </c>
      <c r="H46" s="321">
        <v>30.602884615384614</v>
      </c>
      <c r="I46" s="321">
        <v>30.602884615384614</v>
      </c>
      <c r="J46" s="321">
        <v>30.602884615384614</v>
      </c>
      <c r="K46" s="321">
        <v>30.602884615384614</v>
      </c>
      <c r="L46" s="321">
        <v>30.602884615384614</v>
      </c>
      <c r="M46" s="321">
        <v>30.602884615384614</v>
      </c>
      <c r="N46" s="321">
        <v>30.602884615384614</v>
      </c>
      <c r="O46" s="321">
        <v>30.602884615384614</v>
      </c>
      <c r="P46" s="321">
        <v>30.602884615384614</v>
      </c>
      <c r="Q46" s="321">
        <v>30.602884615384614</v>
      </c>
      <c r="R46" s="321">
        <v>1999.9999999999998</v>
      </c>
    </row>
    <row r="47" spans="1:18" ht="14.25" customHeight="1">
      <c r="B47" s="321" t="s">
        <v>466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</row>
    <row r="48" spans="1:18" ht="14.25" customHeight="1">
      <c r="B48" s="321" t="s">
        <v>467</v>
      </c>
      <c r="D48" s="321">
        <v>0</v>
      </c>
      <c r="E48" s="321">
        <v>5198.2982086406746</v>
      </c>
      <c r="F48" s="321">
        <v>5046.8914646996836</v>
      </c>
      <c r="G48" s="321">
        <v>4558.4826132771332</v>
      </c>
      <c r="H48" s="321">
        <v>5198.2982086406746</v>
      </c>
      <c r="I48" s="321">
        <v>5030.6111696522648</v>
      </c>
      <c r="J48" s="321">
        <v>5198.2982086406746</v>
      </c>
      <c r="K48" s="321">
        <v>5030.6111696522648</v>
      </c>
      <c r="L48" s="321">
        <v>5198.2982086406746</v>
      </c>
      <c r="M48" s="321">
        <v>5198.2982086406746</v>
      </c>
      <c r="N48" s="321">
        <v>5030.6111696522648</v>
      </c>
      <c r="O48" s="321">
        <v>5198.2982086406746</v>
      </c>
      <c r="P48" s="321">
        <v>5030.6111696522648</v>
      </c>
      <c r="Q48" s="321">
        <v>5198.2982086406746</v>
      </c>
      <c r="R48" s="321">
        <v>60917.608008429925</v>
      </c>
    </row>
    <row r="49" spans="1:18" ht="14.25" customHeight="1">
      <c r="E49" s="321">
        <v>0</v>
      </c>
      <c r="F49" s="321">
        <v>0</v>
      </c>
      <c r="G49" s="321">
        <v>0</v>
      </c>
      <c r="H49" s="321">
        <v>0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</row>
    <row r="50" spans="1:18" ht="14.25" customHeight="1">
      <c r="B50" s="321" t="s">
        <v>468</v>
      </c>
      <c r="C50" s="321" t="s">
        <v>469</v>
      </c>
      <c r="R50" s="321">
        <v>60917.608008429925</v>
      </c>
    </row>
    <row r="51" spans="1:18" ht="14.25" customHeight="1"/>
    <row r="52" spans="1:18" ht="14.25" customHeight="1">
      <c r="A52" s="321" t="s">
        <v>880</v>
      </c>
      <c r="C52" s="321" t="s">
        <v>461</v>
      </c>
      <c r="D52" s="321">
        <v>0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1">
        <v>0</v>
      </c>
      <c r="P52" s="321">
        <v>0</v>
      </c>
      <c r="Q52" s="321">
        <v>0</v>
      </c>
    </row>
    <row r="53" spans="1:18" ht="14.25" customHeight="1">
      <c r="B53" s="321" t="s">
        <v>462</v>
      </c>
      <c r="C53" s="321" t="s">
        <v>463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v>0</v>
      </c>
      <c r="P53" s="321">
        <v>0</v>
      </c>
      <c r="Q53" s="321">
        <v>0</v>
      </c>
      <c r="R53" s="321">
        <v>0</v>
      </c>
    </row>
    <row r="54" spans="1:18" ht="14.25" customHeight="1">
      <c r="D54" s="321">
        <v>0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1">
        <v>0</v>
      </c>
      <c r="P54" s="321">
        <v>0</v>
      </c>
      <c r="Q54" s="321">
        <v>0</v>
      </c>
      <c r="R54" s="321">
        <v>0</v>
      </c>
    </row>
    <row r="55" spans="1:18" ht="14.25" customHeight="1">
      <c r="B55" s="321" t="s">
        <v>464</v>
      </c>
      <c r="C55" s="321" t="s">
        <v>465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1">
        <v>0</v>
      </c>
      <c r="P55" s="321">
        <v>0</v>
      </c>
      <c r="Q55" s="321">
        <v>0</v>
      </c>
      <c r="R55" s="321">
        <v>0</v>
      </c>
    </row>
    <row r="56" spans="1:18" ht="14.25" customHeight="1">
      <c r="B56" s="321" t="s">
        <v>466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v>0</v>
      </c>
      <c r="P56" s="321">
        <v>0</v>
      </c>
      <c r="Q56" s="321">
        <v>0</v>
      </c>
    </row>
    <row r="57" spans="1:18" ht="14.25" customHeight="1">
      <c r="B57" s="321" t="s">
        <v>467</v>
      </c>
      <c r="D57" s="321">
        <v>0</v>
      </c>
      <c r="E57" s="321">
        <v>0</v>
      </c>
      <c r="F57" s="321">
        <v>0</v>
      </c>
      <c r="G57" s="321">
        <v>0</v>
      </c>
      <c r="H57" s="321">
        <v>0</v>
      </c>
      <c r="I57" s="321">
        <v>0</v>
      </c>
      <c r="J57" s="321">
        <v>0</v>
      </c>
      <c r="K57" s="321">
        <v>0</v>
      </c>
      <c r="L57" s="321">
        <v>0</v>
      </c>
      <c r="M57" s="321">
        <v>0</v>
      </c>
      <c r="N57" s="321">
        <v>0</v>
      </c>
      <c r="O57" s="321">
        <v>0</v>
      </c>
      <c r="P57" s="321">
        <v>0</v>
      </c>
      <c r="Q57" s="321">
        <v>0</v>
      </c>
      <c r="R57" s="321">
        <v>0</v>
      </c>
    </row>
    <row r="58" spans="1:18" ht="14.25" customHeight="1"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1">
        <v>0</v>
      </c>
      <c r="P58" s="321">
        <v>0</v>
      </c>
      <c r="Q58" s="321">
        <v>0</v>
      </c>
      <c r="R58" s="321">
        <v>0</v>
      </c>
    </row>
    <row r="59" spans="1:18" ht="14.25" customHeight="1">
      <c r="B59" s="321" t="s">
        <v>468</v>
      </c>
      <c r="C59" s="321" t="s">
        <v>469</v>
      </c>
      <c r="R59" s="321">
        <v>0</v>
      </c>
    </row>
    <row r="60" spans="1:18" ht="14.25" customHeight="1"/>
    <row r="61" spans="1:18" ht="14.25" customHeight="1">
      <c r="A61" s="321" t="s">
        <v>881</v>
      </c>
      <c r="C61" s="321" t="s">
        <v>461</v>
      </c>
      <c r="D61" s="321">
        <v>0</v>
      </c>
      <c r="E61" s="321">
        <v>0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0</v>
      </c>
      <c r="L61" s="321">
        <v>0</v>
      </c>
      <c r="M61" s="321">
        <v>0</v>
      </c>
      <c r="N61" s="321">
        <v>0</v>
      </c>
      <c r="O61" s="321">
        <v>0</v>
      </c>
      <c r="P61" s="321">
        <v>0</v>
      </c>
      <c r="Q61" s="321">
        <v>0</v>
      </c>
    </row>
    <row r="62" spans="1:18" ht="14.25" customHeight="1">
      <c r="B62" s="321" t="s">
        <v>462</v>
      </c>
      <c r="C62" s="321" t="s">
        <v>463</v>
      </c>
      <c r="D62" s="321">
        <v>0</v>
      </c>
      <c r="E62" s="321">
        <v>0</v>
      </c>
      <c r="F62" s="321">
        <v>0</v>
      </c>
      <c r="G62" s="321">
        <v>0</v>
      </c>
      <c r="H62" s="321">
        <v>0</v>
      </c>
      <c r="I62" s="321">
        <v>0</v>
      </c>
      <c r="J62" s="321">
        <v>0</v>
      </c>
      <c r="K62" s="321">
        <v>0</v>
      </c>
      <c r="L62" s="321">
        <v>0</v>
      </c>
      <c r="M62" s="321">
        <v>0</v>
      </c>
      <c r="N62" s="321">
        <v>0</v>
      </c>
      <c r="O62" s="321">
        <v>0</v>
      </c>
      <c r="P62" s="321">
        <v>0</v>
      </c>
      <c r="Q62" s="321">
        <v>0</v>
      </c>
      <c r="R62" s="321">
        <v>0</v>
      </c>
    </row>
    <row r="63" spans="1:18" ht="14.25" customHeight="1">
      <c r="D63" s="321">
        <v>0</v>
      </c>
      <c r="E63" s="321">
        <v>0</v>
      </c>
      <c r="F63" s="321">
        <v>0</v>
      </c>
      <c r="G63" s="321">
        <v>0</v>
      </c>
      <c r="H63" s="321">
        <v>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0</v>
      </c>
      <c r="O63" s="321">
        <v>0</v>
      </c>
      <c r="P63" s="321">
        <v>0</v>
      </c>
      <c r="Q63" s="321">
        <v>0</v>
      </c>
      <c r="R63" s="321">
        <v>0</v>
      </c>
    </row>
    <row r="64" spans="1:18" ht="14.25" customHeight="1">
      <c r="B64" s="321" t="s">
        <v>464</v>
      </c>
      <c r="C64" s="321" t="s">
        <v>465</v>
      </c>
      <c r="D64" s="321">
        <v>0</v>
      </c>
      <c r="E64" s="321">
        <v>0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0</v>
      </c>
      <c r="O64" s="321">
        <v>0</v>
      </c>
      <c r="P64" s="321">
        <v>0</v>
      </c>
      <c r="Q64" s="321">
        <v>0</v>
      </c>
      <c r="R64" s="321">
        <v>0</v>
      </c>
    </row>
    <row r="65" spans="1:18" ht="14.25" customHeight="1">
      <c r="B65" s="321" t="s">
        <v>466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v>0</v>
      </c>
      <c r="P65" s="321">
        <v>0</v>
      </c>
      <c r="Q65" s="321">
        <v>0</v>
      </c>
    </row>
    <row r="66" spans="1:18" ht="14.25" customHeight="1">
      <c r="B66" s="321" t="s">
        <v>467</v>
      </c>
      <c r="D66" s="321">
        <v>0</v>
      </c>
      <c r="E66" s="321">
        <v>0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0</v>
      </c>
      <c r="L66" s="321">
        <v>0</v>
      </c>
      <c r="M66" s="321">
        <v>0</v>
      </c>
      <c r="N66" s="321">
        <v>0</v>
      </c>
      <c r="O66" s="321">
        <v>0</v>
      </c>
      <c r="P66" s="321">
        <v>0</v>
      </c>
      <c r="Q66" s="321">
        <v>0</v>
      </c>
      <c r="R66" s="321">
        <v>0</v>
      </c>
    </row>
    <row r="67" spans="1:18" ht="14.25" customHeight="1">
      <c r="E67" s="321">
        <v>0</v>
      </c>
      <c r="F67" s="321">
        <v>0</v>
      </c>
      <c r="G67" s="321">
        <v>0</v>
      </c>
      <c r="H67" s="321">
        <v>0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1:18" ht="14.25" customHeight="1">
      <c r="B68" s="321" t="s">
        <v>468</v>
      </c>
      <c r="C68" s="321" t="s">
        <v>469</v>
      </c>
      <c r="R68" s="321">
        <v>0</v>
      </c>
    </row>
    <row r="69" spans="1:18" ht="14.25" customHeight="1"/>
    <row r="70" spans="1:18" ht="14.25" customHeight="1">
      <c r="A70" s="321" t="s">
        <v>882</v>
      </c>
      <c r="C70" s="321" t="s">
        <v>461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1">
        <v>0</v>
      </c>
      <c r="P70" s="321">
        <v>0</v>
      </c>
      <c r="Q70" s="321">
        <v>0</v>
      </c>
    </row>
    <row r="71" spans="1:18" ht="14.25" customHeight="1">
      <c r="B71" s="321" t="s">
        <v>462</v>
      </c>
      <c r="C71" s="321" t="s">
        <v>463</v>
      </c>
      <c r="D71" s="321">
        <v>0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1:18" ht="14.25" customHeight="1">
      <c r="D72" s="321">
        <v>0</v>
      </c>
      <c r="E72" s="321">
        <v>0</v>
      </c>
      <c r="F72" s="321">
        <v>0</v>
      </c>
      <c r="G72" s="321">
        <v>0</v>
      </c>
      <c r="H72" s="321">
        <v>0</v>
      </c>
      <c r="I72" s="321">
        <v>0</v>
      </c>
      <c r="J72" s="321">
        <v>0</v>
      </c>
      <c r="K72" s="321">
        <v>0</v>
      </c>
      <c r="L72" s="321">
        <v>0</v>
      </c>
      <c r="M72" s="321">
        <v>0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1:18" ht="14.25" customHeight="1">
      <c r="B73" s="321" t="s">
        <v>464</v>
      </c>
      <c r="C73" s="321" t="s">
        <v>465</v>
      </c>
      <c r="D73" s="321">
        <v>0</v>
      </c>
      <c r="E73" s="321">
        <v>0</v>
      </c>
      <c r="F73" s="321">
        <v>0</v>
      </c>
      <c r="G73" s="321">
        <v>0</v>
      </c>
      <c r="H73" s="321">
        <v>0</v>
      </c>
      <c r="I73" s="321">
        <v>0</v>
      </c>
      <c r="J73" s="321">
        <v>0</v>
      </c>
      <c r="K73" s="321">
        <v>0</v>
      </c>
      <c r="L73" s="321">
        <v>0</v>
      </c>
      <c r="M73" s="321">
        <v>0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1:18" ht="14.25" customHeight="1">
      <c r="B74" s="321" t="s">
        <v>466</v>
      </c>
      <c r="E74" s="321">
        <v>0</v>
      </c>
      <c r="F74" s="321">
        <v>0</v>
      </c>
      <c r="G74" s="321">
        <v>0</v>
      </c>
      <c r="H74" s="321"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1">
        <v>0</v>
      </c>
      <c r="P74" s="321">
        <v>0</v>
      </c>
      <c r="Q74" s="321">
        <v>0</v>
      </c>
    </row>
    <row r="75" spans="1:18" ht="14.25" customHeight="1">
      <c r="B75" s="321" t="s">
        <v>467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>
        <v>0</v>
      </c>
      <c r="J75" s="321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1:18" ht="14.25" customHeight="1">
      <c r="E76" s="321">
        <v>0</v>
      </c>
      <c r="F76" s="321">
        <v>0</v>
      </c>
      <c r="G76" s="321">
        <v>0</v>
      </c>
      <c r="H76" s="321">
        <v>0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1:18" ht="14.25" customHeight="1">
      <c r="B77" s="321" t="s">
        <v>468</v>
      </c>
      <c r="C77" s="321" t="s">
        <v>469</v>
      </c>
      <c r="R77" s="321">
        <v>0</v>
      </c>
    </row>
    <row r="78" spans="1:18" ht="14.25" customHeight="1"/>
    <row r="79" spans="1:18" ht="14.25" customHeight="1">
      <c r="A79" s="321" t="s">
        <v>882</v>
      </c>
      <c r="C79" s="321" t="s">
        <v>461</v>
      </c>
      <c r="D79" s="321">
        <v>0</v>
      </c>
      <c r="E79" s="321">
        <v>0</v>
      </c>
      <c r="F79" s="321">
        <v>0</v>
      </c>
      <c r="G79" s="321">
        <v>0</v>
      </c>
      <c r="H79" s="321">
        <v>0</v>
      </c>
      <c r="I79" s="321">
        <v>0</v>
      </c>
      <c r="J79" s="321">
        <v>0</v>
      </c>
      <c r="K79" s="321">
        <v>0</v>
      </c>
      <c r="L79" s="321">
        <v>0</v>
      </c>
      <c r="M79" s="321">
        <v>0</v>
      </c>
      <c r="N79" s="321">
        <v>0</v>
      </c>
      <c r="O79" s="321">
        <v>0</v>
      </c>
      <c r="P79" s="321">
        <v>0</v>
      </c>
      <c r="Q79" s="321">
        <v>0</v>
      </c>
    </row>
    <row r="80" spans="1:18" ht="14.25" customHeight="1">
      <c r="B80" s="321" t="s">
        <v>462</v>
      </c>
      <c r="C80" s="321" t="s">
        <v>463</v>
      </c>
      <c r="D80" s="321">
        <v>0</v>
      </c>
      <c r="E80" s="321">
        <v>0</v>
      </c>
      <c r="F80" s="321">
        <v>0</v>
      </c>
      <c r="G80" s="321">
        <v>0</v>
      </c>
      <c r="H80" s="321">
        <v>0</v>
      </c>
      <c r="I80" s="321">
        <v>0</v>
      </c>
      <c r="J80" s="321">
        <v>0</v>
      </c>
      <c r="K80" s="321">
        <v>0</v>
      </c>
      <c r="L80" s="321">
        <v>0</v>
      </c>
      <c r="M80" s="321">
        <v>0</v>
      </c>
      <c r="N80" s="321">
        <v>0</v>
      </c>
      <c r="O80" s="321">
        <v>0</v>
      </c>
      <c r="P80" s="321">
        <v>0</v>
      </c>
      <c r="Q80" s="321">
        <v>0</v>
      </c>
      <c r="R80" s="321">
        <v>0</v>
      </c>
    </row>
    <row r="81" spans="1:18" ht="14.25" customHeight="1">
      <c r="D81" s="321">
        <v>0</v>
      </c>
      <c r="E81" s="321">
        <v>0</v>
      </c>
      <c r="F81" s="321">
        <v>0</v>
      </c>
      <c r="G81" s="321">
        <v>0</v>
      </c>
      <c r="H81" s="321">
        <v>0</v>
      </c>
      <c r="I81" s="321">
        <v>0</v>
      </c>
      <c r="J81" s="321">
        <v>0</v>
      </c>
      <c r="K81" s="321">
        <v>0</v>
      </c>
      <c r="L81" s="321">
        <v>0</v>
      </c>
      <c r="M81" s="321">
        <v>0</v>
      </c>
      <c r="N81" s="321">
        <v>0</v>
      </c>
      <c r="O81" s="321">
        <v>0</v>
      </c>
      <c r="P81" s="321">
        <v>0</v>
      </c>
      <c r="Q81" s="321">
        <v>0</v>
      </c>
      <c r="R81" s="321">
        <v>0</v>
      </c>
    </row>
    <row r="82" spans="1:18" ht="14.25" customHeight="1">
      <c r="B82" s="321" t="s">
        <v>464</v>
      </c>
      <c r="C82" s="321" t="s">
        <v>465</v>
      </c>
      <c r="D82" s="321">
        <v>0</v>
      </c>
      <c r="E82" s="321">
        <v>0</v>
      </c>
      <c r="F82" s="321">
        <v>0</v>
      </c>
      <c r="G82" s="321">
        <v>0</v>
      </c>
      <c r="H82" s="321">
        <v>0</v>
      </c>
      <c r="I82" s="321">
        <v>0</v>
      </c>
      <c r="J82" s="321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0</v>
      </c>
      <c r="Q82" s="321">
        <v>0</v>
      </c>
      <c r="R82" s="321">
        <v>0</v>
      </c>
    </row>
    <row r="83" spans="1:18" ht="14.25" customHeight="1">
      <c r="B83" s="321" t="s">
        <v>466</v>
      </c>
      <c r="E83" s="321">
        <v>0</v>
      </c>
      <c r="F83" s="321">
        <v>0</v>
      </c>
      <c r="G83" s="321">
        <v>0</v>
      </c>
      <c r="H83" s="321">
        <v>0</v>
      </c>
      <c r="I83" s="321">
        <v>0</v>
      </c>
      <c r="J83" s="321">
        <v>0</v>
      </c>
      <c r="K83" s="321">
        <v>0</v>
      </c>
      <c r="L83" s="321">
        <v>0</v>
      </c>
      <c r="M83" s="321">
        <v>0</v>
      </c>
      <c r="N83" s="321">
        <v>0</v>
      </c>
      <c r="O83" s="321">
        <v>0</v>
      </c>
      <c r="P83" s="321">
        <v>0</v>
      </c>
      <c r="Q83" s="321">
        <v>0</v>
      </c>
    </row>
    <row r="84" spans="1:18" ht="14.25" customHeight="1">
      <c r="B84" s="321" t="s">
        <v>467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21">
        <v>0</v>
      </c>
      <c r="M84" s="321">
        <v>0</v>
      </c>
      <c r="N84" s="321">
        <v>0</v>
      </c>
      <c r="O84" s="321">
        <v>0</v>
      </c>
      <c r="P84" s="321">
        <v>0</v>
      </c>
      <c r="Q84" s="321">
        <v>0</v>
      </c>
      <c r="R84" s="321">
        <v>0</v>
      </c>
    </row>
    <row r="85" spans="1:18" ht="14.25" customHeight="1"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1">
        <v>0</v>
      </c>
      <c r="P85" s="321">
        <v>0</v>
      </c>
      <c r="Q85" s="321">
        <v>0</v>
      </c>
      <c r="R85" s="321">
        <v>0</v>
      </c>
    </row>
    <row r="86" spans="1:18" ht="14.25" customHeight="1">
      <c r="B86" s="321" t="s">
        <v>468</v>
      </c>
      <c r="C86" s="321" t="s">
        <v>469</v>
      </c>
      <c r="R86" s="321">
        <v>0</v>
      </c>
    </row>
    <row r="87" spans="1:18" ht="14.25" customHeight="1"/>
    <row r="88" spans="1:18" ht="14.25" customHeight="1">
      <c r="A88" s="321" t="s">
        <v>883</v>
      </c>
      <c r="C88" s="321" t="s">
        <v>461</v>
      </c>
      <c r="D88" s="321">
        <v>0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v>0</v>
      </c>
      <c r="P88" s="321">
        <v>0</v>
      </c>
      <c r="Q88" s="321">
        <v>0</v>
      </c>
    </row>
    <row r="89" spans="1:18" ht="14.25" customHeight="1">
      <c r="A89" s="321" t="s">
        <v>5</v>
      </c>
      <c r="B89" s="321" t="s">
        <v>462</v>
      </c>
      <c r="C89" s="321" t="s">
        <v>463</v>
      </c>
      <c r="D89" s="321">
        <v>0</v>
      </c>
      <c r="E89" s="321">
        <v>0</v>
      </c>
      <c r="F89" s="321">
        <v>0</v>
      </c>
      <c r="G89" s="321">
        <v>0</v>
      </c>
      <c r="H89" s="321">
        <v>0</v>
      </c>
      <c r="I89" s="321">
        <v>0</v>
      </c>
      <c r="J89" s="321">
        <v>0</v>
      </c>
      <c r="K89" s="321">
        <v>0</v>
      </c>
      <c r="L89" s="321">
        <v>0</v>
      </c>
      <c r="M89" s="321">
        <v>0</v>
      </c>
      <c r="N89" s="321">
        <v>0</v>
      </c>
      <c r="O89" s="321">
        <v>0</v>
      </c>
      <c r="P89" s="321">
        <v>0</v>
      </c>
      <c r="Q89" s="321">
        <v>0</v>
      </c>
      <c r="R89" s="321">
        <v>0</v>
      </c>
    </row>
    <row r="90" spans="1:18" ht="14.25" customHeight="1">
      <c r="D90" s="321">
        <v>0</v>
      </c>
      <c r="E90" s="321">
        <v>0</v>
      </c>
      <c r="F90" s="321">
        <v>0</v>
      </c>
      <c r="G90" s="321">
        <v>0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1">
        <v>0</v>
      </c>
      <c r="P90" s="321">
        <v>0</v>
      </c>
      <c r="Q90" s="321">
        <v>0</v>
      </c>
      <c r="R90" s="321">
        <v>0</v>
      </c>
    </row>
    <row r="91" spans="1:18" ht="14.25" customHeight="1">
      <c r="B91" s="321" t="s">
        <v>464</v>
      </c>
      <c r="C91" s="321" t="s">
        <v>465</v>
      </c>
      <c r="D91" s="321">
        <v>0</v>
      </c>
      <c r="E91" s="321">
        <v>0</v>
      </c>
      <c r="F91" s="321">
        <v>0</v>
      </c>
      <c r="G91" s="321">
        <v>0</v>
      </c>
      <c r="H91" s="321">
        <v>0</v>
      </c>
      <c r="I91" s="321">
        <v>0</v>
      </c>
      <c r="J91" s="321">
        <v>0</v>
      </c>
      <c r="K91" s="321">
        <v>0</v>
      </c>
      <c r="L91" s="321">
        <v>0</v>
      </c>
      <c r="M91" s="321">
        <v>0</v>
      </c>
      <c r="N91" s="321">
        <v>0</v>
      </c>
      <c r="O91" s="321">
        <v>0</v>
      </c>
      <c r="P91" s="321">
        <v>0</v>
      </c>
      <c r="Q91" s="321">
        <v>0</v>
      </c>
      <c r="R91" s="321">
        <v>0</v>
      </c>
    </row>
    <row r="92" spans="1:18" ht="14.25" customHeight="1">
      <c r="B92" s="321" t="s">
        <v>466</v>
      </c>
      <c r="E92" s="321">
        <v>0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v>0</v>
      </c>
      <c r="P92" s="321">
        <v>0</v>
      </c>
      <c r="Q92" s="321">
        <v>0</v>
      </c>
    </row>
    <row r="93" spans="1:18" ht="14.25" customHeight="1">
      <c r="B93" s="321" t="s">
        <v>467</v>
      </c>
      <c r="D93" s="321">
        <v>0</v>
      </c>
      <c r="E93" s="321">
        <v>0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v>0</v>
      </c>
      <c r="P93" s="321">
        <v>0</v>
      </c>
      <c r="Q93" s="321">
        <v>0</v>
      </c>
      <c r="R93" s="321">
        <v>0</v>
      </c>
    </row>
    <row r="94" spans="1:18" ht="14.25" customHeight="1">
      <c r="E94" s="321">
        <v>0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1">
        <v>0</v>
      </c>
      <c r="Q94" s="321">
        <v>0</v>
      </c>
      <c r="R94" s="321">
        <v>0</v>
      </c>
    </row>
    <row r="95" spans="1:18" ht="14.25" customHeight="1">
      <c r="B95" s="321" t="s">
        <v>468</v>
      </c>
      <c r="C95" s="321" t="s">
        <v>469</v>
      </c>
      <c r="R95" s="321">
        <v>0</v>
      </c>
    </row>
    <row r="96" spans="1:18" ht="14.25" customHeight="1"/>
    <row r="97" spans="1:18" ht="14.25" customHeight="1">
      <c r="A97" s="321" t="s">
        <v>884</v>
      </c>
      <c r="C97" s="321" t="s">
        <v>461</v>
      </c>
      <c r="D97" s="321">
        <v>0</v>
      </c>
      <c r="E97" s="321">
        <v>0</v>
      </c>
      <c r="F97" s="321">
        <v>0</v>
      </c>
      <c r="G97" s="321">
        <v>0</v>
      </c>
      <c r="H97" s="321">
        <v>0</v>
      </c>
      <c r="I97" s="321">
        <v>0</v>
      </c>
      <c r="J97" s="321">
        <v>0</v>
      </c>
      <c r="K97" s="321">
        <v>0</v>
      </c>
      <c r="L97" s="321">
        <v>0</v>
      </c>
      <c r="M97" s="321">
        <v>0</v>
      </c>
      <c r="N97" s="321">
        <v>0</v>
      </c>
      <c r="O97" s="321">
        <v>0</v>
      </c>
      <c r="P97" s="321">
        <v>0</v>
      </c>
      <c r="Q97" s="321">
        <v>0</v>
      </c>
    </row>
    <row r="98" spans="1:18" ht="14.25" customHeight="1">
      <c r="A98" s="321" t="s">
        <v>5</v>
      </c>
      <c r="B98" s="321" t="s">
        <v>462</v>
      </c>
      <c r="C98" s="321" t="s">
        <v>463</v>
      </c>
      <c r="D98" s="321">
        <v>0</v>
      </c>
      <c r="E98" s="321">
        <v>0</v>
      </c>
      <c r="F98" s="321">
        <v>0</v>
      </c>
      <c r="G98" s="321">
        <v>0</v>
      </c>
      <c r="H98" s="321">
        <v>0</v>
      </c>
      <c r="I98" s="321">
        <v>0</v>
      </c>
      <c r="J98" s="321">
        <v>0</v>
      </c>
      <c r="K98" s="321">
        <v>0</v>
      </c>
      <c r="L98" s="321">
        <v>0</v>
      </c>
      <c r="M98" s="321">
        <v>0</v>
      </c>
      <c r="N98" s="321">
        <v>0</v>
      </c>
      <c r="O98" s="321">
        <v>0</v>
      </c>
      <c r="P98" s="321">
        <v>0</v>
      </c>
      <c r="Q98" s="321">
        <v>0</v>
      </c>
      <c r="R98" s="321">
        <v>0</v>
      </c>
    </row>
    <row r="99" spans="1:18" ht="14.25" customHeight="1">
      <c r="D99" s="321">
        <v>0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  <c r="K99" s="321">
        <v>0</v>
      </c>
      <c r="L99" s="321">
        <v>0</v>
      </c>
      <c r="M99" s="321">
        <v>0</v>
      </c>
      <c r="N99" s="321">
        <v>0</v>
      </c>
      <c r="O99" s="321">
        <v>0</v>
      </c>
      <c r="P99" s="321">
        <v>0</v>
      </c>
      <c r="Q99" s="321">
        <v>0</v>
      </c>
      <c r="R99" s="321">
        <v>0</v>
      </c>
    </row>
    <row r="100" spans="1:18" ht="14.25" customHeight="1">
      <c r="B100" s="321" t="s">
        <v>464</v>
      </c>
      <c r="C100" s="321" t="s">
        <v>465</v>
      </c>
      <c r="D100" s="321">
        <v>0</v>
      </c>
      <c r="E100" s="321">
        <v>0</v>
      </c>
      <c r="F100" s="321">
        <v>0</v>
      </c>
      <c r="G100" s="321">
        <v>0</v>
      </c>
      <c r="H100" s="321">
        <v>0</v>
      </c>
      <c r="I100" s="321">
        <v>0</v>
      </c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  <c r="O100" s="321">
        <v>0</v>
      </c>
      <c r="P100" s="321">
        <v>0</v>
      </c>
      <c r="Q100" s="321">
        <v>0</v>
      </c>
      <c r="R100" s="321">
        <v>0</v>
      </c>
    </row>
    <row r="101" spans="1:18" ht="14.25" customHeight="1">
      <c r="B101" s="321" t="s">
        <v>466</v>
      </c>
      <c r="E101" s="321">
        <v>0</v>
      </c>
      <c r="F101" s="321">
        <v>0</v>
      </c>
      <c r="G101" s="321">
        <v>0</v>
      </c>
      <c r="H101" s="321">
        <v>0</v>
      </c>
      <c r="I101" s="321">
        <v>0</v>
      </c>
      <c r="J101" s="321">
        <v>0</v>
      </c>
      <c r="K101" s="321">
        <v>0</v>
      </c>
      <c r="L101" s="321">
        <v>0</v>
      </c>
      <c r="M101" s="321">
        <v>0</v>
      </c>
      <c r="N101" s="321">
        <v>0</v>
      </c>
      <c r="O101" s="321">
        <v>0</v>
      </c>
      <c r="P101" s="321">
        <v>0</v>
      </c>
      <c r="Q101" s="321">
        <v>0</v>
      </c>
    </row>
    <row r="102" spans="1:18" ht="14.25" customHeight="1">
      <c r="B102" s="321" t="s">
        <v>467</v>
      </c>
      <c r="D102" s="321">
        <v>0</v>
      </c>
      <c r="E102" s="321">
        <v>0</v>
      </c>
      <c r="F102" s="321">
        <v>0</v>
      </c>
      <c r="G102" s="321">
        <v>0</v>
      </c>
      <c r="H102" s="321">
        <v>0</v>
      </c>
      <c r="I102" s="321">
        <v>0</v>
      </c>
      <c r="J102" s="321">
        <v>0</v>
      </c>
      <c r="K102" s="321">
        <v>0</v>
      </c>
      <c r="L102" s="321">
        <v>0</v>
      </c>
      <c r="M102" s="321">
        <v>0</v>
      </c>
      <c r="N102" s="321">
        <v>0</v>
      </c>
      <c r="O102" s="321">
        <v>0</v>
      </c>
      <c r="P102" s="321">
        <v>0</v>
      </c>
      <c r="Q102" s="321">
        <v>0</v>
      </c>
      <c r="R102" s="321">
        <v>0</v>
      </c>
    </row>
    <row r="103" spans="1:18" ht="14.25" customHeight="1">
      <c r="E103" s="321">
        <v>0</v>
      </c>
      <c r="F103" s="321">
        <v>0</v>
      </c>
      <c r="G103" s="321">
        <v>0</v>
      </c>
      <c r="H103" s="321">
        <v>0</v>
      </c>
      <c r="I103" s="321">
        <v>0</v>
      </c>
      <c r="J103" s="321">
        <v>0</v>
      </c>
      <c r="K103" s="321">
        <v>0</v>
      </c>
      <c r="L103" s="321">
        <v>0</v>
      </c>
      <c r="M103" s="321">
        <v>0</v>
      </c>
      <c r="N103" s="321">
        <v>0</v>
      </c>
      <c r="O103" s="321">
        <v>0</v>
      </c>
      <c r="P103" s="321">
        <v>0</v>
      </c>
      <c r="Q103" s="321">
        <v>0</v>
      </c>
      <c r="R103" s="321">
        <v>0</v>
      </c>
    </row>
    <row r="104" spans="1:18" ht="14.25" customHeight="1">
      <c r="B104" s="321" t="s">
        <v>468</v>
      </c>
      <c r="C104" s="321" t="s">
        <v>469</v>
      </c>
      <c r="R104" s="321">
        <v>0</v>
      </c>
    </row>
    <row r="105" spans="1:18" ht="14.25" customHeight="1"/>
    <row r="106" spans="1:18" ht="14.25" customHeight="1">
      <c r="A106" s="321" t="s">
        <v>884</v>
      </c>
      <c r="C106" s="321" t="s">
        <v>461</v>
      </c>
      <c r="D106" s="321">
        <v>0</v>
      </c>
      <c r="E106" s="321">
        <v>0</v>
      </c>
      <c r="F106" s="321">
        <v>0</v>
      </c>
      <c r="G106" s="321">
        <v>0</v>
      </c>
      <c r="H106" s="321">
        <v>0</v>
      </c>
      <c r="I106" s="321">
        <v>0</v>
      </c>
      <c r="J106" s="321">
        <v>0</v>
      </c>
      <c r="K106" s="321">
        <v>0</v>
      </c>
      <c r="L106" s="321">
        <v>0</v>
      </c>
      <c r="M106" s="321">
        <v>0</v>
      </c>
      <c r="N106" s="321">
        <v>0</v>
      </c>
      <c r="O106" s="321">
        <v>0</v>
      </c>
      <c r="P106" s="321">
        <v>0</v>
      </c>
      <c r="Q106" s="321">
        <v>0</v>
      </c>
    </row>
    <row r="107" spans="1:18" ht="14.25" customHeight="1">
      <c r="B107" s="321" t="s">
        <v>462</v>
      </c>
      <c r="C107" s="321" t="s">
        <v>463</v>
      </c>
      <c r="D107" s="321">
        <v>0</v>
      </c>
      <c r="E107" s="321">
        <v>0</v>
      </c>
      <c r="F107" s="321">
        <v>0</v>
      </c>
      <c r="G107" s="321">
        <v>0</v>
      </c>
      <c r="H107" s="321">
        <v>0</v>
      </c>
      <c r="I107" s="321">
        <v>0</v>
      </c>
      <c r="J107" s="321">
        <v>0</v>
      </c>
      <c r="K107" s="321">
        <v>0</v>
      </c>
      <c r="L107" s="321">
        <v>0</v>
      </c>
      <c r="M107" s="321">
        <v>0</v>
      </c>
      <c r="N107" s="321">
        <v>0</v>
      </c>
      <c r="O107" s="321">
        <v>0</v>
      </c>
      <c r="P107" s="321">
        <v>0</v>
      </c>
      <c r="Q107" s="321">
        <v>0</v>
      </c>
      <c r="R107" s="321">
        <v>0</v>
      </c>
    </row>
    <row r="108" spans="1:18" ht="14.25" customHeight="1">
      <c r="D108" s="321">
        <v>0</v>
      </c>
      <c r="E108" s="321">
        <v>0</v>
      </c>
      <c r="F108" s="321">
        <v>0</v>
      </c>
      <c r="G108" s="321">
        <v>0</v>
      </c>
      <c r="H108" s="321">
        <v>0</v>
      </c>
      <c r="I108" s="321">
        <v>0</v>
      </c>
      <c r="J108" s="321">
        <v>0</v>
      </c>
      <c r="K108" s="321">
        <v>0</v>
      </c>
      <c r="L108" s="321">
        <v>0</v>
      </c>
      <c r="M108" s="321">
        <v>0</v>
      </c>
      <c r="N108" s="321">
        <v>0</v>
      </c>
      <c r="O108" s="321">
        <v>0</v>
      </c>
      <c r="P108" s="321">
        <v>0</v>
      </c>
      <c r="Q108" s="321">
        <v>0</v>
      </c>
      <c r="R108" s="321">
        <v>0</v>
      </c>
    </row>
    <row r="109" spans="1:18" ht="14.25" customHeight="1">
      <c r="B109" s="321" t="s">
        <v>464</v>
      </c>
      <c r="C109" s="321" t="s">
        <v>465</v>
      </c>
      <c r="D109" s="321">
        <v>0</v>
      </c>
      <c r="E109" s="321">
        <v>0</v>
      </c>
      <c r="F109" s="321">
        <v>0</v>
      </c>
      <c r="G109" s="321">
        <v>0</v>
      </c>
      <c r="H109" s="321">
        <v>0</v>
      </c>
      <c r="I109" s="321">
        <v>0</v>
      </c>
      <c r="J109" s="321">
        <v>0</v>
      </c>
      <c r="K109" s="321">
        <v>0</v>
      </c>
      <c r="L109" s="321">
        <v>0</v>
      </c>
      <c r="M109" s="321">
        <v>0</v>
      </c>
      <c r="N109" s="321">
        <v>0</v>
      </c>
      <c r="O109" s="321">
        <v>0</v>
      </c>
      <c r="P109" s="321">
        <v>0</v>
      </c>
      <c r="Q109" s="321">
        <v>0</v>
      </c>
      <c r="R109" s="321">
        <v>0</v>
      </c>
    </row>
    <row r="110" spans="1:18" ht="14.25" customHeight="1">
      <c r="B110" s="321" t="s">
        <v>466</v>
      </c>
      <c r="E110" s="321">
        <v>0</v>
      </c>
      <c r="F110" s="321">
        <v>0</v>
      </c>
      <c r="G110" s="321">
        <v>0</v>
      </c>
      <c r="H110" s="321">
        <v>0</v>
      </c>
      <c r="I110" s="321">
        <v>0</v>
      </c>
      <c r="J110" s="321">
        <v>0</v>
      </c>
      <c r="K110" s="321">
        <v>0</v>
      </c>
      <c r="L110" s="321">
        <v>0</v>
      </c>
      <c r="M110" s="321">
        <v>0</v>
      </c>
      <c r="N110" s="321">
        <v>0</v>
      </c>
      <c r="O110" s="321">
        <v>0</v>
      </c>
      <c r="P110" s="321">
        <v>0</v>
      </c>
      <c r="Q110" s="321">
        <v>0</v>
      </c>
    </row>
    <row r="111" spans="1:18" ht="14.25" customHeight="1">
      <c r="B111" s="321" t="s">
        <v>467</v>
      </c>
      <c r="D111" s="321">
        <v>0</v>
      </c>
      <c r="E111" s="321">
        <v>0</v>
      </c>
      <c r="F111" s="321">
        <v>0</v>
      </c>
      <c r="G111" s="321">
        <v>0</v>
      </c>
      <c r="H111" s="321">
        <v>0</v>
      </c>
      <c r="I111" s="321">
        <v>0</v>
      </c>
      <c r="J111" s="321">
        <v>0</v>
      </c>
      <c r="K111" s="321">
        <v>0</v>
      </c>
      <c r="L111" s="321">
        <v>0</v>
      </c>
      <c r="M111" s="321">
        <v>0</v>
      </c>
      <c r="N111" s="321">
        <v>0</v>
      </c>
      <c r="O111" s="321">
        <v>0</v>
      </c>
      <c r="P111" s="321">
        <v>0</v>
      </c>
      <c r="Q111" s="321">
        <v>0</v>
      </c>
      <c r="R111" s="321">
        <v>0</v>
      </c>
    </row>
    <row r="112" spans="1:18" ht="14.25" customHeight="1">
      <c r="E112" s="321">
        <v>0</v>
      </c>
      <c r="F112" s="321">
        <v>0</v>
      </c>
      <c r="G112" s="321">
        <v>0</v>
      </c>
      <c r="H112" s="321">
        <v>0</v>
      </c>
      <c r="I112" s="321">
        <v>0</v>
      </c>
      <c r="J112" s="321">
        <v>0</v>
      </c>
      <c r="K112" s="321">
        <v>0</v>
      </c>
      <c r="L112" s="321">
        <v>0</v>
      </c>
      <c r="M112" s="321">
        <v>0</v>
      </c>
      <c r="N112" s="321">
        <v>0</v>
      </c>
      <c r="O112" s="321">
        <v>0</v>
      </c>
      <c r="P112" s="321">
        <v>0</v>
      </c>
      <c r="Q112" s="321">
        <v>0</v>
      </c>
      <c r="R112" s="321">
        <v>0</v>
      </c>
    </row>
    <row r="113" spans="1:18" ht="14.25" customHeight="1">
      <c r="B113" s="321" t="s">
        <v>468</v>
      </c>
      <c r="C113" s="321" t="s">
        <v>469</v>
      </c>
      <c r="R113" s="321">
        <v>0</v>
      </c>
    </row>
    <row r="114" spans="1:18" ht="14.25" customHeight="1"/>
    <row r="115" spans="1:18" ht="14.25" customHeight="1">
      <c r="A115" s="321" t="s">
        <v>885</v>
      </c>
      <c r="C115" s="321" t="s">
        <v>461</v>
      </c>
      <c r="D115" s="321">
        <v>0</v>
      </c>
      <c r="E115" s="321">
        <v>0</v>
      </c>
      <c r="F115" s="321">
        <v>0</v>
      </c>
      <c r="G115" s="321">
        <v>0</v>
      </c>
      <c r="H115" s="321">
        <v>0</v>
      </c>
      <c r="I115" s="321">
        <v>0</v>
      </c>
      <c r="J115" s="321">
        <v>0</v>
      </c>
      <c r="K115" s="321">
        <v>0</v>
      </c>
      <c r="L115" s="321">
        <v>0</v>
      </c>
      <c r="M115" s="321">
        <v>0</v>
      </c>
      <c r="N115" s="321">
        <v>0</v>
      </c>
      <c r="O115" s="321">
        <v>0</v>
      </c>
      <c r="P115" s="321">
        <v>0</v>
      </c>
      <c r="Q115" s="321">
        <v>0</v>
      </c>
    </row>
    <row r="116" spans="1:18" ht="14.25" customHeight="1">
      <c r="A116" s="321" t="s">
        <v>5</v>
      </c>
      <c r="B116" s="321" t="s">
        <v>462</v>
      </c>
      <c r="C116" s="321" t="s">
        <v>463</v>
      </c>
      <c r="D116" s="321">
        <v>0</v>
      </c>
      <c r="E116" s="321">
        <v>0</v>
      </c>
      <c r="F116" s="321">
        <v>0</v>
      </c>
      <c r="G116" s="321">
        <v>0</v>
      </c>
      <c r="H116" s="321">
        <v>0</v>
      </c>
      <c r="I116" s="321">
        <v>0</v>
      </c>
      <c r="J116" s="321">
        <v>0</v>
      </c>
      <c r="K116" s="321">
        <v>0</v>
      </c>
      <c r="L116" s="321">
        <v>0</v>
      </c>
      <c r="M116" s="321">
        <v>0</v>
      </c>
      <c r="N116" s="321">
        <v>0</v>
      </c>
      <c r="O116" s="321">
        <v>0</v>
      </c>
      <c r="P116" s="321">
        <v>0</v>
      </c>
      <c r="Q116" s="321">
        <v>0</v>
      </c>
      <c r="R116" s="321">
        <v>0</v>
      </c>
    </row>
    <row r="117" spans="1:18" ht="14.25" customHeight="1">
      <c r="D117" s="321">
        <v>0</v>
      </c>
      <c r="E117" s="321">
        <v>0</v>
      </c>
      <c r="F117" s="321">
        <v>0</v>
      </c>
      <c r="G117" s="321">
        <v>0</v>
      </c>
      <c r="H117" s="321">
        <v>0</v>
      </c>
      <c r="I117" s="321">
        <v>0</v>
      </c>
      <c r="J117" s="321">
        <v>0</v>
      </c>
      <c r="K117" s="321">
        <v>0</v>
      </c>
      <c r="L117" s="321">
        <v>0</v>
      </c>
      <c r="M117" s="321">
        <v>0</v>
      </c>
      <c r="N117" s="321">
        <v>0</v>
      </c>
      <c r="O117" s="321">
        <v>0</v>
      </c>
      <c r="P117" s="321">
        <v>0</v>
      </c>
      <c r="Q117" s="321">
        <v>0</v>
      </c>
      <c r="R117" s="321">
        <v>0</v>
      </c>
    </row>
    <row r="118" spans="1:18" ht="14.25" customHeight="1">
      <c r="B118" s="321" t="s">
        <v>464</v>
      </c>
      <c r="C118" s="321" t="s">
        <v>465</v>
      </c>
      <c r="D118" s="321">
        <v>0</v>
      </c>
      <c r="E118" s="321">
        <v>0</v>
      </c>
      <c r="F118" s="321">
        <v>0</v>
      </c>
      <c r="G118" s="321">
        <v>0</v>
      </c>
      <c r="H118" s="321">
        <v>0</v>
      </c>
      <c r="I118" s="321">
        <v>0</v>
      </c>
      <c r="J118" s="321">
        <v>0</v>
      </c>
      <c r="K118" s="321">
        <v>0</v>
      </c>
      <c r="L118" s="321">
        <v>0</v>
      </c>
      <c r="M118" s="321">
        <v>0</v>
      </c>
      <c r="N118" s="321">
        <v>0</v>
      </c>
      <c r="O118" s="321">
        <v>0</v>
      </c>
      <c r="P118" s="321">
        <v>0</v>
      </c>
      <c r="Q118" s="321">
        <v>0</v>
      </c>
      <c r="R118" s="321">
        <v>0</v>
      </c>
    </row>
    <row r="119" spans="1:18" ht="14.25" customHeight="1">
      <c r="B119" s="321" t="s">
        <v>466</v>
      </c>
      <c r="E119" s="321">
        <v>0</v>
      </c>
      <c r="F119" s="321">
        <v>0</v>
      </c>
      <c r="G119" s="321">
        <v>0</v>
      </c>
      <c r="H119" s="321">
        <v>0</v>
      </c>
      <c r="I119" s="321">
        <v>0</v>
      </c>
      <c r="J119" s="321">
        <v>0</v>
      </c>
      <c r="K119" s="321">
        <v>0</v>
      </c>
      <c r="L119" s="321">
        <v>0</v>
      </c>
      <c r="M119" s="321">
        <v>0</v>
      </c>
      <c r="N119" s="321">
        <v>0</v>
      </c>
      <c r="O119" s="321">
        <v>0</v>
      </c>
      <c r="P119" s="321">
        <v>0</v>
      </c>
      <c r="Q119" s="321">
        <v>0</v>
      </c>
    </row>
    <row r="120" spans="1:18" ht="14.25" customHeight="1">
      <c r="B120" s="321" t="s">
        <v>467</v>
      </c>
      <c r="D120" s="321">
        <v>0</v>
      </c>
      <c r="E120" s="321">
        <v>0</v>
      </c>
      <c r="F120" s="321">
        <v>0</v>
      </c>
      <c r="G120" s="321">
        <v>0</v>
      </c>
      <c r="H120" s="321">
        <v>0</v>
      </c>
      <c r="I120" s="321">
        <v>0</v>
      </c>
      <c r="J120" s="321">
        <v>0</v>
      </c>
      <c r="K120" s="321">
        <v>0</v>
      </c>
      <c r="L120" s="321">
        <v>0</v>
      </c>
      <c r="M120" s="321">
        <v>0</v>
      </c>
      <c r="N120" s="321">
        <v>0</v>
      </c>
      <c r="O120" s="321">
        <v>0</v>
      </c>
      <c r="P120" s="321">
        <v>0</v>
      </c>
      <c r="Q120" s="321">
        <v>0</v>
      </c>
      <c r="R120" s="321">
        <v>0</v>
      </c>
    </row>
    <row r="121" spans="1:18" ht="14.25" customHeight="1">
      <c r="E121" s="321">
        <v>0</v>
      </c>
      <c r="F121" s="321">
        <v>0</v>
      </c>
      <c r="G121" s="321">
        <v>0</v>
      </c>
      <c r="H121" s="321">
        <v>0</v>
      </c>
      <c r="I121" s="321">
        <v>0</v>
      </c>
      <c r="J121" s="321">
        <v>0</v>
      </c>
      <c r="K121" s="321">
        <v>0</v>
      </c>
      <c r="L121" s="321">
        <v>0</v>
      </c>
      <c r="M121" s="321">
        <v>0</v>
      </c>
      <c r="N121" s="321">
        <v>0</v>
      </c>
      <c r="O121" s="321">
        <v>0</v>
      </c>
      <c r="P121" s="321">
        <v>0</v>
      </c>
      <c r="Q121" s="321">
        <v>0</v>
      </c>
      <c r="R121" s="321">
        <v>0</v>
      </c>
    </row>
    <row r="122" spans="1:18" ht="14.25" customHeight="1">
      <c r="B122" s="321" t="s">
        <v>468</v>
      </c>
      <c r="C122" s="321" t="s">
        <v>469</v>
      </c>
      <c r="R122" s="321">
        <v>0</v>
      </c>
    </row>
    <row r="123" spans="1:18" ht="14.25" customHeight="1"/>
    <row r="124" spans="1:18" ht="14.25" customHeight="1">
      <c r="A124" s="321" t="s">
        <v>886</v>
      </c>
      <c r="C124" s="321" t="s">
        <v>461</v>
      </c>
      <c r="D124" s="321">
        <v>0</v>
      </c>
      <c r="E124" s="321">
        <v>0</v>
      </c>
      <c r="F124" s="321">
        <v>0</v>
      </c>
      <c r="G124" s="321">
        <v>0</v>
      </c>
      <c r="H124" s="321">
        <v>0</v>
      </c>
      <c r="I124" s="321">
        <v>0</v>
      </c>
      <c r="J124" s="321">
        <v>0</v>
      </c>
      <c r="K124" s="321">
        <v>0</v>
      </c>
      <c r="L124" s="321">
        <v>0</v>
      </c>
      <c r="M124" s="321">
        <v>0</v>
      </c>
      <c r="N124" s="321">
        <v>0</v>
      </c>
      <c r="O124" s="321">
        <v>0</v>
      </c>
      <c r="P124" s="321">
        <v>0</v>
      </c>
      <c r="Q124" s="321">
        <v>0</v>
      </c>
    </row>
    <row r="125" spans="1:18" ht="14.25" customHeight="1">
      <c r="A125" s="321" t="s">
        <v>5</v>
      </c>
      <c r="B125" s="321" t="s">
        <v>462</v>
      </c>
      <c r="C125" s="321" t="s">
        <v>463</v>
      </c>
      <c r="D125" s="321">
        <v>0</v>
      </c>
      <c r="E125" s="321">
        <v>0</v>
      </c>
      <c r="F125" s="321">
        <v>0</v>
      </c>
      <c r="G125" s="321">
        <v>0</v>
      </c>
      <c r="H125" s="321">
        <v>0</v>
      </c>
      <c r="I125" s="321">
        <v>0</v>
      </c>
      <c r="J125" s="321">
        <v>0</v>
      </c>
      <c r="K125" s="321">
        <v>0</v>
      </c>
      <c r="L125" s="321">
        <v>0</v>
      </c>
      <c r="M125" s="321">
        <v>0</v>
      </c>
      <c r="N125" s="321">
        <v>0</v>
      </c>
      <c r="O125" s="321">
        <v>0</v>
      </c>
      <c r="P125" s="321">
        <v>0</v>
      </c>
      <c r="Q125" s="321">
        <v>0</v>
      </c>
      <c r="R125" s="321">
        <v>0</v>
      </c>
    </row>
    <row r="126" spans="1:18" ht="14.25" customHeight="1">
      <c r="D126" s="321">
        <v>0</v>
      </c>
      <c r="E126" s="321">
        <v>0</v>
      </c>
      <c r="F126" s="321">
        <v>0</v>
      </c>
      <c r="G126" s="321">
        <v>0</v>
      </c>
      <c r="H126" s="321">
        <v>0</v>
      </c>
      <c r="I126" s="321">
        <v>0</v>
      </c>
      <c r="J126" s="321">
        <v>0</v>
      </c>
      <c r="K126" s="321">
        <v>0</v>
      </c>
      <c r="L126" s="321">
        <v>0</v>
      </c>
      <c r="M126" s="321">
        <v>0</v>
      </c>
      <c r="N126" s="321">
        <v>0</v>
      </c>
      <c r="O126" s="321">
        <v>0</v>
      </c>
      <c r="P126" s="321">
        <v>0</v>
      </c>
      <c r="Q126" s="321">
        <v>0</v>
      </c>
      <c r="R126" s="321">
        <v>0</v>
      </c>
    </row>
    <row r="127" spans="1:18" ht="14.25" customHeight="1">
      <c r="B127" s="321" t="s">
        <v>464</v>
      </c>
      <c r="C127" s="321" t="s">
        <v>465</v>
      </c>
      <c r="D127" s="321">
        <v>0</v>
      </c>
      <c r="E127" s="321">
        <v>0</v>
      </c>
      <c r="F127" s="321">
        <v>0</v>
      </c>
      <c r="G127" s="321">
        <v>0</v>
      </c>
      <c r="H127" s="321">
        <v>0</v>
      </c>
      <c r="I127" s="321">
        <v>0</v>
      </c>
      <c r="J127" s="321">
        <v>0</v>
      </c>
      <c r="K127" s="321">
        <v>0</v>
      </c>
      <c r="L127" s="321">
        <v>0</v>
      </c>
      <c r="M127" s="321">
        <v>0</v>
      </c>
      <c r="N127" s="321">
        <v>0</v>
      </c>
      <c r="O127" s="321">
        <v>0</v>
      </c>
      <c r="P127" s="321">
        <v>0</v>
      </c>
      <c r="Q127" s="321">
        <v>0</v>
      </c>
      <c r="R127" s="321">
        <v>0</v>
      </c>
    </row>
    <row r="128" spans="1:18" ht="14.25" customHeight="1">
      <c r="B128" s="321" t="s">
        <v>466</v>
      </c>
      <c r="E128" s="321">
        <v>0</v>
      </c>
      <c r="F128" s="321">
        <v>0</v>
      </c>
      <c r="G128" s="321">
        <v>0</v>
      </c>
      <c r="H128" s="321">
        <v>0</v>
      </c>
      <c r="I128" s="321">
        <v>0</v>
      </c>
      <c r="J128" s="321">
        <v>0</v>
      </c>
      <c r="K128" s="321">
        <v>0</v>
      </c>
      <c r="L128" s="321">
        <v>0</v>
      </c>
      <c r="M128" s="321">
        <v>0</v>
      </c>
      <c r="N128" s="321">
        <v>0</v>
      </c>
      <c r="O128" s="321">
        <v>0</v>
      </c>
      <c r="P128" s="321">
        <v>0</v>
      </c>
      <c r="Q128" s="321">
        <v>0</v>
      </c>
    </row>
    <row r="129" spans="1:18" ht="14.25" customHeight="1">
      <c r="B129" s="321" t="s">
        <v>467</v>
      </c>
      <c r="D129" s="321">
        <v>0</v>
      </c>
      <c r="E129" s="321">
        <v>0</v>
      </c>
      <c r="F129" s="321">
        <v>0</v>
      </c>
      <c r="G129" s="321">
        <v>0</v>
      </c>
      <c r="H129" s="321">
        <v>0</v>
      </c>
      <c r="I129" s="321">
        <v>0</v>
      </c>
      <c r="J129" s="321">
        <v>0</v>
      </c>
      <c r="K129" s="321">
        <v>0</v>
      </c>
      <c r="L129" s="321">
        <v>0</v>
      </c>
      <c r="M129" s="321">
        <v>0</v>
      </c>
      <c r="N129" s="321">
        <v>0</v>
      </c>
      <c r="O129" s="321">
        <v>0</v>
      </c>
      <c r="P129" s="321">
        <v>0</v>
      </c>
      <c r="Q129" s="321">
        <v>0</v>
      </c>
      <c r="R129" s="321">
        <v>0</v>
      </c>
    </row>
    <row r="130" spans="1:18" ht="14.25" customHeight="1">
      <c r="E130" s="321">
        <v>0</v>
      </c>
      <c r="F130" s="321">
        <v>0</v>
      </c>
      <c r="G130" s="321">
        <v>0</v>
      </c>
      <c r="H130" s="321">
        <v>0</v>
      </c>
      <c r="I130" s="321">
        <v>0</v>
      </c>
      <c r="J130" s="321">
        <v>0</v>
      </c>
      <c r="K130" s="321">
        <v>0</v>
      </c>
      <c r="L130" s="321">
        <v>0</v>
      </c>
      <c r="M130" s="321">
        <v>0</v>
      </c>
      <c r="N130" s="321">
        <v>0</v>
      </c>
      <c r="O130" s="321">
        <v>0</v>
      </c>
      <c r="P130" s="321">
        <v>0</v>
      </c>
      <c r="Q130" s="321">
        <v>0</v>
      </c>
      <c r="R130" s="321">
        <v>0</v>
      </c>
    </row>
    <row r="131" spans="1:18" ht="14.25" customHeight="1">
      <c r="B131" s="321" t="s">
        <v>468</v>
      </c>
      <c r="C131" s="321" t="s">
        <v>469</v>
      </c>
      <c r="R131" s="321">
        <v>0</v>
      </c>
    </row>
    <row r="132" spans="1:18" ht="14.25" customHeight="1"/>
    <row r="133" spans="1:18" ht="14.25" customHeight="1">
      <c r="A133" s="321" t="s">
        <v>887</v>
      </c>
      <c r="C133" s="321" t="s">
        <v>474</v>
      </c>
      <c r="D133" s="321" t="s">
        <v>37</v>
      </c>
      <c r="E133" s="321">
        <v>12.5</v>
      </c>
      <c r="F133" s="321">
        <v>12.5</v>
      </c>
      <c r="G133" s="321">
        <v>12.5</v>
      </c>
      <c r="H133" s="321">
        <v>12.5</v>
      </c>
      <c r="I133" s="321">
        <v>12.5</v>
      </c>
      <c r="J133" s="321">
        <v>12.5</v>
      </c>
      <c r="K133" s="321">
        <v>12.5</v>
      </c>
      <c r="L133" s="321">
        <v>12.5</v>
      </c>
      <c r="M133" s="321">
        <v>12.5</v>
      </c>
      <c r="N133" s="321">
        <v>12.5</v>
      </c>
      <c r="O133" s="321">
        <v>12.5</v>
      </c>
      <c r="P133" s="321">
        <v>12.5</v>
      </c>
      <c r="Q133" s="321">
        <v>12.5</v>
      </c>
    </row>
    <row r="134" spans="1:18" ht="14.25" customHeight="1">
      <c r="A134" s="321">
        <v>0</v>
      </c>
      <c r="B134" s="321" t="s">
        <v>475</v>
      </c>
      <c r="C134" s="321" t="s">
        <v>492</v>
      </c>
      <c r="D134" s="321" t="s">
        <v>477</v>
      </c>
      <c r="E134" s="321">
        <v>40</v>
      </c>
      <c r="F134" s="321">
        <v>40</v>
      </c>
      <c r="G134" s="321">
        <v>40</v>
      </c>
      <c r="H134" s="321">
        <v>40</v>
      </c>
      <c r="I134" s="321">
        <v>40</v>
      </c>
      <c r="J134" s="321">
        <v>40</v>
      </c>
      <c r="K134" s="321">
        <v>40</v>
      </c>
      <c r="L134" s="321">
        <v>40</v>
      </c>
      <c r="M134" s="321">
        <v>40</v>
      </c>
      <c r="N134" s="321">
        <v>40</v>
      </c>
      <c r="O134" s="321">
        <v>40</v>
      </c>
      <c r="P134" s="321">
        <v>40</v>
      </c>
      <c r="Q134" s="321">
        <v>40</v>
      </c>
    </row>
    <row r="135" spans="1:18" ht="14.25" customHeight="1">
      <c r="C135" s="321" t="s">
        <v>478</v>
      </c>
      <c r="D135" s="321" t="s">
        <v>479</v>
      </c>
      <c r="E135" s="321">
        <v>176.65830863916116</v>
      </c>
      <c r="F135" s="321">
        <v>176.65830863916116</v>
      </c>
      <c r="G135" s="321">
        <v>159.56234328698429</v>
      </c>
      <c r="H135" s="321">
        <v>176.65830863916116</v>
      </c>
      <c r="I135" s="321">
        <v>170.95965352176887</v>
      </c>
      <c r="J135" s="321">
        <v>176.65830863916116</v>
      </c>
      <c r="K135" s="321">
        <v>170.95965352176887</v>
      </c>
      <c r="L135" s="321">
        <v>176.65830863916116</v>
      </c>
      <c r="M135" s="321">
        <v>176.65830863916116</v>
      </c>
      <c r="N135" s="321">
        <v>170.95965352176887</v>
      </c>
      <c r="O135" s="321">
        <v>176.65830863916116</v>
      </c>
      <c r="P135" s="321">
        <v>170.95965352176887</v>
      </c>
      <c r="Q135" s="321">
        <v>176.65830863916116</v>
      </c>
      <c r="R135" s="321">
        <v>2080.0091178481875</v>
      </c>
    </row>
    <row r="136" spans="1:18" ht="14.25" customHeight="1">
      <c r="C136" s="321" t="s">
        <v>480</v>
      </c>
      <c r="D136" s="321" t="s">
        <v>479</v>
      </c>
      <c r="E136" s="321">
        <v>2208.2288579895144</v>
      </c>
      <c r="F136" s="321">
        <v>2208.2288579895144</v>
      </c>
      <c r="G136" s="321">
        <v>1994.5292910873036</v>
      </c>
      <c r="H136" s="321">
        <v>2208.2288579895144</v>
      </c>
      <c r="I136" s="321">
        <v>2136.9956690221111</v>
      </c>
      <c r="J136" s="321">
        <v>2208.2288579895144</v>
      </c>
      <c r="K136" s="321">
        <v>2136.9956690221111</v>
      </c>
      <c r="L136" s="321">
        <v>2208.2288579895144</v>
      </c>
      <c r="M136" s="321">
        <v>2208.2288579895144</v>
      </c>
      <c r="N136" s="321">
        <v>2136.9956690221111</v>
      </c>
      <c r="O136" s="321">
        <v>2208.2288579895144</v>
      </c>
      <c r="P136" s="321">
        <v>2136.9956690221111</v>
      </c>
      <c r="Q136" s="321">
        <v>2208.2288579895144</v>
      </c>
      <c r="R136" s="321">
        <v>26000.11397310235</v>
      </c>
    </row>
    <row r="137" spans="1:18" ht="14.25" customHeight="1">
      <c r="B137" s="321" t="s">
        <v>481</v>
      </c>
      <c r="E137" s="321">
        <v>6.4299999999999996E-2</v>
      </c>
      <c r="F137" s="321">
        <v>6.4299999999999996E-2</v>
      </c>
      <c r="G137" s="321">
        <v>6.4299999999999996E-2</v>
      </c>
      <c r="H137" s="321">
        <v>6.4299999999999996E-2</v>
      </c>
      <c r="I137" s="321">
        <v>6.4299999999999996E-2</v>
      </c>
      <c r="J137" s="321">
        <v>6.4299999999999996E-2</v>
      </c>
      <c r="K137" s="321">
        <v>6.4299999999999996E-2</v>
      </c>
      <c r="L137" s="321">
        <v>6.4299999999999996E-2</v>
      </c>
      <c r="M137" s="321">
        <v>6.4299999999999996E-2</v>
      </c>
      <c r="N137" s="321">
        <v>6.4299999999999996E-2</v>
      </c>
      <c r="O137" s="321">
        <v>6.4299999999999996E-2</v>
      </c>
      <c r="P137" s="321">
        <v>6.4299999999999996E-2</v>
      </c>
      <c r="Q137" s="321">
        <v>6.4299999999999996E-2</v>
      </c>
    </row>
    <row r="138" spans="1:18" ht="14.25" customHeight="1">
      <c r="B138" s="321" t="s">
        <v>482</v>
      </c>
      <c r="E138" s="321">
        <v>141.98911556872577</v>
      </c>
      <c r="F138" s="321">
        <v>141.98911556872577</v>
      </c>
      <c r="G138" s="321">
        <v>128.24823341691359</v>
      </c>
      <c r="H138" s="321">
        <v>141.98911556872577</v>
      </c>
      <c r="I138" s="321">
        <v>137.40882151812173</v>
      </c>
      <c r="J138" s="321">
        <v>141.98911556872577</v>
      </c>
      <c r="K138" s="321">
        <v>137.40882151812173</v>
      </c>
      <c r="L138" s="321">
        <v>141.98911556872577</v>
      </c>
      <c r="M138" s="321">
        <v>141.98911556872577</v>
      </c>
      <c r="N138" s="321">
        <v>137.40882151812173</v>
      </c>
      <c r="O138" s="321">
        <v>141.98911556872577</v>
      </c>
      <c r="P138" s="321">
        <v>137.40882151812173</v>
      </c>
      <c r="Q138" s="321">
        <v>141.98911556872577</v>
      </c>
    </row>
    <row r="139" spans="1:18" ht="14.25" customHeight="1"/>
    <row r="140" spans="1:18" ht="14.25" customHeight="1">
      <c r="A140" s="321" t="s">
        <v>486</v>
      </c>
      <c r="D140" s="321" t="s">
        <v>479</v>
      </c>
      <c r="E140" s="321">
        <v>25.77724844079243</v>
      </c>
      <c r="F140" s="321">
        <v>25.120178066495811</v>
      </c>
      <c r="G140" s="321">
        <v>25.120178066495804</v>
      </c>
      <c r="H140" s="321">
        <v>25.77724844079243</v>
      </c>
      <c r="I140" s="321">
        <v>25.77724844079243</v>
      </c>
      <c r="J140" s="321">
        <v>25.77724844079243</v>
      </c>
      <c r="K140" s="321">
        <v>25.77724844079243</v>
      </c>
      <c r="L140" s="321">
        <v>25.77724844079243</v>
      </c>
      <c r="M140" s="321">
        <v>25.77724844079243</v>
      </c>
      <c r="N140" s="321">
        <v>25.77724844079243</v>
      </c>
      <c r="O140" s="321">
        <v>25.77724844079243</v>
      </c>
      <c r="P140" s="321">
        <v>25.77724844079243</v>
      </c>
      <c r="Q140" s="321">
        <v>25.77724844079243</v>
      </c>
      <c r="R140" s="321">
        <v>25.671037065221203</v>
      </c>
    </row>
    <row r="141" spans="1:18" ht="14.25" customHeight="1">
      <c r="A141" s="321" t="s">
        <v>487</v>
      </c>
      <c r="D141" s="321" t="s">
        <v>479</v>
      </c>
      <c r="E141" s="321">
        <v>686.24734973505156</v>
      </c>
      <c r="F141" s="321">
        <v>686.24734973505156</v>
      </c>
      <c r="G141" s="321">
        <v>619.83631588972401</v>
      </c>
      <c r="H141" s="321">
        <v>686.24734973505156</v>
      </c>
      <c r="I141" s="321">
        <v>664.11033845327574</v>
      </c>
      <c r="J141" s="321">
        <v>686.24734973505156</v>
      </c>
      <c r="K141" s="321">
        <v>664.11033845327574</v>
      </c>
      <c r="L141" s="321">
        <v>686.24734973505156</v>
      </c>
      <c r="M141" s="321">
        <v>686.24734973505156</v>
      </c>
      <c r="N141" s="321">
        <v>664.11033845327574</v>
      </c>
      <c r="O141" s="321">
        <v>686.24734973505156</v>
      </c>
      <c r="P141" s="321">
        <v>664.11033845327574</v>
      </c>
      <c r="Q141" s="321">
        <v>686.24734973505156</v>
      </c>
      <c r="R141" s="321">
        <v>8080.0091178481871</v>
      </c>
    </row>
    <row r="142" spans="1:18" ht="14.25" customHeight="1">
      <c r="A142" s="321" t="s">
        <v>888</v>
      </c>
      <c r="C142" s="321" t="s">
        <v>480</v>
      </c>
      <c r="D142" s="321" t="s">
        <v>479</v>
      </c>
      <c r="E142" s="321">
        <v>17689.568425955797</v>
      </c>
      <c r="F142" s="321">
        <v>17238.655623005321</v>
      </c>
      <c r="G142" s="321">
        <v>15570.39862723061</v>
      </c>
      <c r="H142" s="321">
        <v>17689.568425955797</v>
      </c>
      <c r="I142" s="321">
        <v>17118.937186408835</v>
      </c>
      <c r="J142" s="321">
        <v>17689.568425955797</v>
      </c>
      <c r="K142" s="321">
        <v>17118.937186408835</v>
      </c>
      <c r="L142" s="321">
        <v>17689.568425955797</v>
      </c>
      <c r="M142" s="321">
        <v>17689.568425955797</v>
      </c>
      <c r="N142" s="321">
        <v>17118.937186408835</v>
      </c>
      <c r="O142" s="321">
        <v>17689.568425955797</v>
      </c>
      <c r="P142" s="321">
        <v>17118.937186408835</v>
      </c>
      <c r="Q142" s="321">
        <v>17689.568425955797</v>
      </c>
      <c r="R142" s="321">
        <v>207422.21355160608</v>
      </c>
    </row>
    <row r="143" spans="1:18" ht="14.25" customHeight="1"/>
    <row r="144" spans="1:18" ht="14.25" customHeight="1">
      <c r="A144" s="321" t="s">
        <v>36</v>
      </c>
      <c r="D144" s="321" t="s">
        <v>479</v>
      </c>
      <c r="E144" s="321">
        <v>686.24734973505156</v>
      </c>
      <c r="F144" s="321">
        <v>686.24734973505156</v>
      </c>
      <c r="G144" s="321">
        <v>619.83631588972401</v>
      </c>
      <c r="H144" s="321">
        <v>686.24734973505156</v>
      </c>
      <c r="I144" s="321">
        <v>664.11033845327574</v>
      </c>
      <c r="J144" s="321">
        <v>686.24734973505156</v>
      </c>
      <c r="K144" s="321">
        <v>664.11033845327574</v>
      </c>
      <c r="L144" s="321">
        <v>686.24734973505156</v>
      </c>
      <c r="M144" s="321">
        <v>686.24734973505156</v>
      </c>
      <c r="N144" s="321">
        <v>664.11033845327574</v>
      </c>
      <c r="O144" s="321">
        <v>686.24734973505156</v>
      </c>
      <c r="P144" s="321">
        <v>664.11033845327574</v>
      </c>
      <c r="Q144" s="321">
        <v>686.24734973505156</v>
      </c>
      <c r="R144" s="321">
        <v>8080.0091178481871</v>
      </c>
    </row>
    <row r="145" spans="1:18" ht="14.25" customHeight="1">
      <c r="A145" s="321">
        <v>0</v>
      </c>
      <c r="B145" s="321" t="s">
        <v>400</v>
      </c>
      <c r="E145" s="321">
        <v>0</v>
      </c>
      <c r="F145" s="321">
        <v>0</v>
      </c>
      <c r="G145" s="321">
        <v>0</v>
      </c>
      <c r="H145" s="321">
        <v>0</v>
      </c>
      <c r="I145" s="321">
        <v>0</v>
      </c>
      <c r="J145" s="321">
        <v>0</v>
      </c>
      <c r="K145" s="321">
        <v>0</v>
      </c>
      <c r="L145" s="321">
        <v>0</v>
      </c>
      <c r="M145" s="321">
        <v>0</v>
      </c>
      <c r="N145" s="321">
        <v>0</v>
      </c>
      <c r="O145" s="321">
        <v>0</v>
      </c>
      <c r="P145" s="321">
        <v>0</v>
      </c>
      <c r="Q145" s="321">
        <v>0</v>
      </c>
      <c r="R145" s="321">
        <v>0</v>
      </c>
    </row>
    <row r="146" spans="1:18" ht="14.25" customHeight="1">
      <c r="A146" s="321" t="s">
        <v>867</v>
      </c>
      <c r="C146" s="321" t="s">
        <v>480</v>
      </c>
      <c r="D146" s="321" t="s">
        <v>479</v>
      </c>
      <c r="E146" s="321">
        <v>17689.568425955797</v>
      </c>
      <c r="F146" s="321">
        <v>17238.655623005321</v>
      </c>
      <c r="G146" s="321">
        <v>15570.39862723061</v>
      </c>
      <c r="H146" s="321">
        <v>17689.568425955797</v>
      </c>
      <c r="I146" s="321">
        <v>17118.937186408835</v>
      </c>
      <c r="J146" s="321">
        <v>17689.568425955797</v>
      </c>
      <c r="K146" s="321">
        <v>17118.937186408835</v>
      </c>
      <c r="L146" s="321">
        <v>17689.568425955797</v>
      </c>
      <c r="M146" s="321">
        <v>17689.568425955797</v>
      </c>
      <c r="N146" s="321">
        <v>17118.937186408835</v>
      </c>
      <c r="O146" s="321">
        <v>17689.568425955797</v>
      </c>
      <c r="P146" s="321">
        <v>17118.937186408835</v>
      </c>
      <c r="Q146" s="321">
        <v>17689.568425955797</v>
      </c>
      <c r="R146" s="321">
        <v>207422.21355160608</v>
      </c>
    </row>
    <row r="147" spans="1:18" ht="14.25" customHeight="1">
      <c r="A147" s="321" t="s">
        <v>868</v>
      </c>
      <c r="D147" s="321" t="s">
        <v>479</v>
      </c>
      <c r="E147" s="321">
        <v>0</v>
      </c>
      <c r="F147" s="321">
        <v>0</v>
      </c>
      <c r="G147" s="321">
        <v>0</v>
      </c>
      <c r="H147" s="321">
        <v>0</v>
      </c>
      <c r="I147" s="321">
        <v>0</v>
      </c>
      <c r="J147" s="321">
        <v>0</v>
      </c>
      <c r="K147" s="321">
        <v>0</v>
      </c>
      <c r="L147" s="321">
        <v>0</v>
      </c>
      <c r="M147" s="321">
        <v>0</v>
      </c>
      <c r="N147" s="321">
        <v>0</v>
      </c>
      <c r="O147" s="321">
        <v>0</v>
      </c>
      <c r="P147" s="321">
        <v>0</v>
      </c>
      <c r="Q147" s="321">
        <v>0</v>
      </c>
      <c r="R147" s="321">
        <v>0</v>
      </c>
    </row>
    <row r="148" spans="1:18" ht="14.25" customHeight="1"/>
    <row r="149" spans="1:18" ht="14.25" customHeight="1"/>
    <row r="150" spans="1:18" ht="14.25" customHeight="1">
      <c r="A150" s="321" t="s">
        <v>529</v>
      </c>
    </row>
    <row r="151" spans="1:18" ht="14.25" customHeight="1">
      <c r="B151" s="321" t="s">
        <v>530</v>
      </c>
      <c r="C151" s="321" t="s">
        <v>37</v>
      </c>
      <c r="E151" s="321">
        <v>0</v>
      </c>
      <c r="F151" s="321">
        <v>0</v>
      </c>
      <c r="G151" s="321">
        <v>0</v>
      </c>
      <c r="H151" s="321">
        <v>0</v>
      </c>
      <c r="I151" s="321">
        <v>0</v>
      </c>
      <c r="J151" s="321">
        <v>0</v>
      </c>
      <c r="K151" s="321">
        <v>0</v>
      </c>
      <c r="L151" s="321">
        <v>0</v>
      </c>
      <c r="M151" s="321">
        <v>0</v>
      </c>
      <c r="N151" s="321">
        <v>0</v>
      </c>
      <c r="O151" s="321">
        <v>0</v>
      </c>
      <c r="P151" s="321">
        <v>0</v>
      </c>
      <c r="Q151" s="321">
        <v>0</v>
      </c>
      <c r="R151" s="321">
        <v>0</v>
      </c>
    </row>
    <row r="152" spans="1:18" ht="14.25" customHeight="1">
      <c r="B152" s="321" t="s">
        <v>711</v>
      </c>
      <c r="C152" s="321" t="s">
        <v>37</v>
      </c>
      <c r="E152" s="321">
        <v>141.98911556872577</v>
      </c>
      <c r="F152" s="321">
        <v>141.98911556872577</v>
      </c>
      <c r="G152" s="321">
        <v>128.24823341691359</v>
      </c>
      <c r="H152" s="321">
        <v>141.98911556872577</v>
      </c>
      <c r="I152" s="321">
        <v>137.40882151812173</v>
      </c>
      <c r="J152" s="321">
        <v>141.98911556872577</v>
      </c>
      <c r="K152" s="321">
        <v>137.40882151812173</v>
      </c>
      <c r="L152" s="321">
        <v>141.98911556872577</v>
      </c>
      <c r="M152" s="321">
        <v>141.98911556872577</v>
      </c>
      <c r="N152" s="321">
        <v>137.40882151812173</v>
      </c>
      <c r="O152" s="321">
        <v>141.98911556872577</v>
      </c>
      <c r="P152" s="321">
        <v>137.40882151812173</v>
      </c>
      <c r="Q152" s="321">
        <v>141.98911556872577</v>
      </c>
      <c r="R152" s="321">
        <v>1671.8073284704808</v>
      </c>
    </row>
    <row r="153" spans="1:18" ht="14.25" customHeight="1">
      <c r="B153" s="321" t="s">
        <v>712</v>
      </c>
      <c r="E153" s="321">
        <v>1120.8644999999999</v>
      </c>
      <c r="F153" s="321">
        <v>1120.8644999999999</v>
      </c>
      <c r="G153" s="321">
        <v>1120.8644999999999</v>
      </c>
      <c r="H153" s="321">
        <v>1120.8644999999999</v>
      </c>
      <c r="I153" s="321">
        <v>1120.8644999999999</v>
      </c>
      <c r="J153" s="321">
        <v>1120.8644999999999</v>
      </c>
      <c r="K153" s="321">
        <v>1120.8644999999999</v>
      </c>
      <c r="L153" s="321">
        <v>1120.8644999999999</v>
      </c>
      <c r="M153" s="321">
        <v>1120.8644999999999</v>
      </c>
      <c r="N153" s="321">
        <v>1120.8644999999999</v>
      </c>
      <c r="O153" s="321">
        <v>1120.8644999999999</v>
      </c>
      <c r="P153" s="321">
        <v>1120.8644999999999</v>
      </c>
      <c r="Q153" s="321">
        <v>1120.8644999999999</v>
      </c>
      <c r="R153" s="321">
        <v>13450.373999999998</v>
      </c>
    </row>
    <row r="154" spans="1:18" ht="14.25" customHeight="1">
      <c r="B154" s="321" t="s">
        <v>533</v>
      </c>
      <c r="C154" s="321" t="s">
        <v>480</v>
      </c>
      <c r="E154" s="321">
        <v>1041.5225289727771</v>
      </c>
      <c r="F154" s="321">
        <v>1011.6564887674813</v>
      </c>
      <c r="G154" s="321">
        <v>956.78490645026011</v>
      </c>
      <c r="H154" s="321">
        <v>978.60494672499919</v>
      </c>
      <c r="I154" s="321">
        <v>1062.6296650830525</v>
      </c>
      <c r="J154" s="321">
        <v>1041.5225289727771</v>
      </c>
      <c r="K154" s="321">
        <v>1043.6705549272244</v>
      </c>
      <c r="L154" s="321">
        <v>1057.129142599633</v>
      </c>
      <c r="M154" s="321">
        <v>1041.2601675370991</v>
      </c>
      <c r="N154" s="321">
        <v>1048.498698530987</v>
      </c>
      <c r="O154" s="321">
        <v>1040.1336761626567</v>
      </c>
      <c r="P154" s="321">
        <v>1140.4695811341405</v>
      </c>
      <c r="Q154" s="321">
        <v>1125.1792518687664</v>
      </c>
      <c r="R154" s="321">
        <v>12547.539608759078</v>
      </c>
    </row>
    <row r="155" spans="1:18" ht="14.25" customHeight="1">
      <c r="B155" s="321" t="s">
        <v>534</v>
      </c>
      <c r="C155" s="321" t="s">
        <v>480</v>
      </c>
      <c r="D155" s="321" t="s">
        <v>37</v>
      </c>
      <c r="E155" s="321">
        <v>0</v>
      </c>
      <c r="F155" s="321">
        <v>0</v>
      </c>
      <c r="G155" s="321">
        <v>0</v>
      </c>
      <c r="H155" s="321">
        <v>0</v>
      </c>
      <c r="I155" s="321">
        <v>0</v>
      </c>
      <c r="J155" s="321">
        <v>0</v>
      </c>
      <c r="K155" s="321">
        <v>0</v>
      </c>
      <c r="L155" s="321">
        <v>0</v>
      </c>
      <c r="M155" s="321">
        <v>0</v>
      </c>
      <c r="N155" s="321">
        <v>0</v>
      </c>
      <c r="O155" s="321">
        <v>0</v>
      </c>
      <c r="P155" s="321">
        <v>0</v>
      </c>
      <c r="Q155" s="321">
        <v>0</v>
      </c>
      <c r="R155" s="321">
        <v>0</v>
      </c>
    </row>
    <row r="156" spans="1:18" ht="14.25" customHeight="1">
      <c r="B156" s="321" t="s">
        <v>409</v>
      </c>
      <c r="C156" s="321" t="s">
        <v>480</v>
      </c>
      <c r="D156" s="321" t="s">
        <v>37</v>
      </c>
      <c r="E156" s="321">
        <v>0</v>
      </c>
      <c r="F156" s="321">
        <v>0</v>
      </c>
      <c r="G156" s="321">
        <v>0</v>
      </c>
      <c r="H156" s="321">
        <v>0</v>
      </c>
      <c r="I156" s="321">
        <v>0</v>
      </c>
      <c r="J156" s="321">
        <v>0</v>
      </c>
      <c r="K156" s="321">
        <v>0</v>
      </c>
      <c r="L156" s="321">
        <v>0</v>
      </c>
      <c r="M156" s="321">
        <v>0</v>
      </c>
      <c r="N156" s="321">
        <v>0</v>
      </c>
      <c r="O156" s="321">
        <v>0</v>
      </c>
      <c r="P156" s="321">
        <v>0</v>
      </c>
      <c r="Q156" s="321">
        <v>0</v>
      </c>
      <c r="R156" s="321">
        <v>0</v>
      </c>
    </row>
    <row r="157" spans="1:18" ht="14.25" customHeight="1">
      <c r="B157" s="321" t="s">
        <v>535</v>
      </c>
      <c r="C157" s="321" t="s">
        <v>480</v>
      </c>
      <c r="D157" s="321" t="s">
        <v>37</v>
      </c>
      <c r="E157" s="321">
        <v>0</v>
      </c>
      <c r="F157" s="321">
        <v>0</v>
      </c>
      <c r="G157" s="321">
        <v>0</v>
      </c>
      <c r="H157" s="321">
        <v>0</v>
      </c>
      <c r="I157" s="321">
        <v>0</v>
      </c>
      <c r="J157" s="321">
        <v>0</v>
      </c>
      <c r="K157" s="321">
        <v>0</v>
      </c>
      <c r="L157" s="321">
        <v>0</v>
      </c>
      <c r="M157" s="321">
        <v>0</v>
      </c>
      <c r="N157" s="321">
        <v>0</v>
      </c>
      <c r="O157" s="321">
        <v>0</v>
      </c>
      <c r="P157" s="321">
        <v>0</v>
      </c>
      <c r="Q157" s="321">
        <v>0</v>
      </c>
      <c r="R157" s="321">
        <v>0</v>
      </c>
    </row>
    <row r="158" spans="1:18" ht="14.25" customHeight="1">
      <c r="B158" s="321" t="s">
        <v>536</v>
      </c>
      <c r="E158" s="321">
        <v>609.67408273487183</v>
      </c>
      <c r="F158" s="321">
        <v>601.73583102585383</v>
      </c>
      <c r="G158" s="321">
        <v>566.44134688027975</v>
      </c>
      <c r="H158" s="321">
        <v>569.55917646737146</v>
      </c>
      <c r="I158" s="321">
        <v>622.80647172139356</v>
      </c>
      <c r="J158" s="321">
        <v>609.67408273487183</v>
      </c>
      <c r="K158" s="321">
        <v>610.73248186109777</v>
      </c>
      <c r="L158" s="321">
        <v>624.81195457681235</v>
      </c>
      <c r="M158" s="321">
        <v>611.15985978759306</v>
      </c>
      <c r="N158" s="321">
        <v>621.42583992794277</v>
      </c>
      <c r="O158" s="321">
        <v>617.60142350177011</v>
      </c>
      <c r="P158" s="321">
        <v>666.16782717099898</v>
      </c>
      <c r="Q158" s="321">
        <v>665.82638599805171</v>
      </c>
      <c r="R158" s="321">
        <v>7387.9426816540363</v>
      </c>
    </row>
    <row r="159" spans="1:18" ht="14.25" customHeight="1">
      <c r="B159" s="321" t="s">
        <v>537</v>
      </c>
      <c r="C159" s="321" t="s">
        <v>480</v>
      </c>
      <c r="D159" s="321" t="s">
        <v>37</v>
      </c>
      <c r="E159" s="321">
        <v>0</v>
      </c>
      <c r="F159" s="321">
        <v>0</v>
      </c>
      <c r="G159" s="321">
        <v>0</v>
      </c>
      <c r="H159" s="321">
        <v>0</v>
      </c>
      <c r="I159" s="321">
        <v>0</v>
      </c>
      <c r="J159" s="321">
        <v>0</v>
      </c>
      <c r="K159" s="321">
        <v>0</v>
      </c>
      <c r="L159" s="321">
        <v>0</v>
      </c>
      <c r="M159" s="321">
        <v>0</v>
      </c>
      <c r="N159" s="321">
        <v>0</v>
      </c>
      <c r="O159" s="321">
        <v>0</v>
      </c>
      <c r="P159" s="321">
        <v>0</v>
      </c>
      <c r="Q159" s="321">
        <v>0</v>
      </c>
      <c r="R159" s="321">
        <v>0</v>
      </c>
    </row>
    <row r="160" spans="1:18" ht="14.25" customHeight="1">
      <c r="B160" s="321" t="s">
        <v>538</v>
      </c>
      <c r="C160" s="321" t="s">
        <v>539</v>
      </c>
      <c r="D160" s="321" t="s">
        <v>540</v>
      </c>
      <c r="E160" s="321">
        <v>0</v>
      </c>
      <c r="F160" s="321">
        <v>0</v>
      </c>
      <c r="G160" s="321">
        <v>0</v>
      </c>
      <c r="H160" s="321">
        <v>0</v>
      </c>
      <c r="I160" s="321">
        <v>0</v>
      </c>
      <c r="J160" s="321">
        <v>0</v>
      </c>
      <c r="K160" s="321">
        <v>0</v>
      </c>
      <c r="L160" s="321">
        <v>0</v>
      </c>
      <c r="M160" s="321">
        <v>0</v>
      </c>
      <c r="N160" s="321">
        <v>0</v>
      </c>
      <c r="O160" s="321">
        <v>0</v>
      </c>
      <c r="P160" s="321">
        <v>0</v>
      </c>
      <c r="Q160" s="321">
        <v>0</v>
      </c>
      <c r="R160" s="321">
        <v>0</v>
      </c>
    </row>
    <row r="161" spans="1:18" ht="14.25" customHeight="1">
      <c r="B161" s="321" t="s">
        <v>541</v>
      </c>
      <c r="C161" s="321" t="s">
        <v>480</v>
      </c>
      <c r="D161" s="321" t="s">
        <v>37</v>
      </c>
      <c r="E161" s="321">
        <v>0</v>
      </c>
      <c r="F161" s="321">
        <v>0</v>
      </c>
      <c r="G161" s="321">
        <v>0</v>
      </c>
      <c r="H161" s="321">
        <v>0</v>
      </c>
      <c r="I161" s="321">
        <v>0</v>
      </c>
      <c r="J161" s="321">
        <v>0</v>
      </c>
      <c r="K161" s="321">
        <v>0</v>
      </c>
      <c r="L161" s="321">
        <v>0</v>
      </c>
      <c r="M161" s="321">
        <v>0</v>
      </c>
      <c r="N161" s="321">
        <v>0</v>
      </c>
      <c r="O161" s="321">
        <v>0</v>
      </c>
      <c r="P161" s="321">
        <v>0</v>
      </c>
      <c r="Q161" s="321">
        <v>0</v>
      </c>
      <c r="R161" s="321">
        <v>0</v>
      </c>
    </row>
    <row r="162" spans="1:18" ht="14.25" customHeight="1"/>
    <row r="163" spans="1:18" ht="14.25" customHeight="1">
      <c r="A163" s="321" t="s">
        <v>870</v>
      </c>
    </row>
    <row r="164" spans="1:18" ht="14.25" customHeight="1">
      <c r="B164" s="321" t="s">
        <v>416</v>
      </c>
      <c r="C164" s="321" t="s">
        <v>479</v>
      </c>
      <c r="D164" s="321">
        <v>7.6499999999999999E-2</v>
      </c>
      <c r="E164" s="321">
        <v>1449.86</v>
      </c>
      <c r="F164" s="321">
        <v>1415.37</v>
      </c>
      <c r="G164" s="321">
        <v>1286.69</v>
      </c>
      <c r="H164" s="321">
        <v>1449.86</v>
      </c>
      <c r="I164" s="321">
        <v>1405.86</v>
      </c>
      <c r="J164" s="321">
        <v>1449.86</v>
      </c>
      <c r="K164" s="321">
        <v>1405.86</v>
      </c>
      <c r="L164" s="321">
        <v>1449.86</v>
      </c>
      <c r="M164" s="321">
        <v>1449.86</v>
      </c>
      <c r="N164" s="321">
        <v>1405.86</v>
      </c>
      <c r="O164" s="321">
        <v>1449.86</v>
      </c>
      <c r="P164" s="321">
        <v>1405.86</v>
      </c>
      <c r="Q164" s="321">
        <v>1449.86</v>
      </c>
      <c r="R164" s="321">
        <v>17024.660000000003</v>
      </c>
    </row>
    <row r="165" spans="1:18" ht="14.25" customHeight="1">
      <c r="B165" s="321" t="s">
        <v>417</v>
      </c>
      <c r="C165" s="321" t="s">
        <v>479</v>
      </c>
      <c r="D165" s="321">
        <v>8.0000000000000002E-3</v>
      </c>
      <c r="E165" s="321">
        <v>62.54</v>
      </c>
      <c r="F165" s="321">
        <v>111.01</v>
      </c>
      <c r="G165" s="321">
        <v>90.83</v>
      </c>
      <c r="H165" s="321">
        <v>90.97</v>
      </c>
      <c r="I165" s="321">
        <v>71.67</v>
      </c>
      <c r="J165" s="321">
        <v>62.54</v>
      </c>
      <c r="K165" s="321">
        <v>55.13</v>
      </c>
      <c r="L165" s="321">
        <v>45.49</v>
      </c>
      <c r="M165" s="321">
        <v>34.11</v>
      </c>
      <c r="N165" s="321">
        <v>22.05</v>
      </c>
      <c r="O165" s="321">
        <v>22.74</v>
      </c>
      <c r="P165" s="321">
        <v>22.05</v>
      </c>
      <c r="Q165" s="321">
        <v>22.74</v>
      </c>
      <c r="R165" s="321">
        <v>651.32999999999993</v>
      </c>
    </row>
    <row r="166" spans="1:18" ht="14.25" customHeight="1">
      <c r="B166" s="321" t="s">
        <v>418</v>
      </c>
      <c r="C166" s="321" t="s">
        <v>542</v>
      </c>
      <c r="D166" s="321">
        <v>2.7E-2</v>
      </c>
      <c r="E166" s="321">
        <v>329.03</v>
      </c>
      <c r="F166" s="321">
        <v>499.54</v>
      </c>
      <c r="G166" s="321">
        <v>368.75</v>
      </c>
      <c r="H166" s="321">
        <v>397.09</v>
      </c>
      <c r="I166" s="321">
        <v>359.73</v>
      </c>
      <c r="J166" s="321">
        <v>329.03</v>
      </c>
      <c r="K166" s="321">
        <v>346.34</v>
      </c>
      <c r="L166" s="321">
        <v>330.57</v>
      </c>
      <c r="M166" s="321">
        <v>296.79000000000002</v>
      </c>
      <c r="N166" s="321">
        <v>274.39</v>
      </c>
      <c r="O166" s="321">
        <v>216.97</v>
      </c>
      <c r="P166" s="321">
        <v>297.20999999999998</v>
      </c>
      <c r="Q166" s="321">
        <v>297.82</v>
      </c>
      <c r="R166" s="321">
        <v>4014.23</v>
      </c>
    </row>
    <row r="167" spans="1:18" ht="14.25" customHeight="1">
      <c r="B167" s="321" t="s">
        <v>543</v>
      </c>
      <c r="E167" s="321">
        <v>0.55000000000000004</v>
      </c>
      <c r="F167" s="321">
        <v>1</v>
      </c>
      <c r="G167" s="321">
        <v>0.9</v>
      </c>
      <c r="H167" s="321">
        <v>0.8</v>
      </c>
      <c r="I167" s="321">
        <v>0.65</v>
      </c>
      <c r="J167" s="321">
        <v>0.55000000000000004</v>
      </c>
      <c r="K167" s="321">
        <v>0.5</v>
      </c>
      <c r="L167" s="321">
        <v>0.4</v>
      </c>
      <c r="M167" s="321">
        <v>0.3</v>
      </c>
      <c r="N167" s="321">
        <v>0.2</v>
      </c>
      <c r="O167" s="321">
        <v>0.2</v>
      </c>
      <c r="P167" s="321">
        <v>0.2</v>
      </c>
      <c r="Q167" s="321">
        <v>0.2</v>
      </c>
    </row>
    <row r="168" spans="1:18" ht="14.25" customHeight="1">
      <c r="B168" s="321" t="s">
        <v>544</v>
      </c>
      <c r="E168" s="321">
        <v>0.64300000000000002</v>
      </c>
      <c r="F168" s="321">
        <v>1</v>
      </c>
      <c r="G168" s="321">
        <v>0.81200000000000006</v>
      </c>
      <c r="H168" s="321">
        <v>0.77600000000000002</v>
      </c>
      <c r="I168" s="321">
        <v>0.72499999999999998</v>
      </c>
      <c r="J168" s="321">
        <v>0.64300000000000002</v>
      </c>
      <c r="K168" s="321">
        <v>0.69799999999999995</v>
      </c>
      <c r="L168" s="321">
        <v>0.64600000000000002</v>
      </c>
      <c r="M168" s="321">
        <v>0.57999999999999996</v>
      </c>
      <c r="N168" s="321">
        <v>0.55300000000000005</v>
      </c>
      <c r="O168" s="321">
        <v>0.42399999999999999</v>
      </c>
      <c r="P168" s="321">
        <v>0.59899999999999998</v>
      </c>
      <c r="Q168" s="321">
        <v>0.58199999999999996</v>
      </c>
    </row>
    <row r="169" spans="1:18" ht="14.25" customHeight="1">
      <c r="B169" s="321" t="s">
        <v>27</v>
      </c>
      <c r="C169" s="321" t="s">
        <v>480</v>
      </c>
      <c r="D169" s="321" t="s">
        <v>37</v>
      </c>
      <c r="E169" s="321">
        <v>0</v>
      </c>
      <c r="F169" s="321">
        <v>0</v>
      </c>
      <c r="G169" s="321">
        <v>0</v>
      </c>
      <c r="H169" s="321">
        <v>0</v>
      </c>
      <c r="I169" s="321">
        <v>0</v>
      </c>
      <c r="J169" s="321">
        <v>0</v>
      </c>
      <c r="K169" s="321">
        <v>0</v>
      </c>
      <c r="L169" s="321">
        <v>0</v>
      </c>
      <c r="M169" s="321">
        <v>0</v>
      </c>
      <c r="N169" s="321">
        <v>0</v>
      </c>
      <c r="O169" s="321">
        <v>0</v>
      </c>
      <c r="P169" s="321">
        <v>0</v>
      </c>
      <c r="Q169" s="321">
        <v>0</v>
      </c>
      <c r="R169" s="321">
        <v>0</v>
      </c>
    </row>
    <row r="170" spans="1:18" ht="14.25" customHeight="1"/>
    <row r="171" spans="1:18" ht="14.25" customHeight="1"/>
    <row r="172" spans="1:18" ht="14.25" customHeight="1">
      <c r="A172" s="321" t="s">
        <v>545</v>
      </c>
    </row>
    <row r="173" spans="1:18" ht="14.25" customHeight="1">
      <c r="A173" s="321" t="s">
        <v>713</v>
      </c>
      <c r="E173" s="321">
        <v>31</v>
      </c>
      <c r="F173" s="321">
        <v>31</v>
      </c>
      <c r="G173" s="321">
        <v>28</v>
      </c>
      <c r="H173" s="321">
        <v>31</v>
      </c>
      <c r="I173" s="321">
        <v>30</v>
      </c>
      <c r="J173" s="321">
        <v>31</v>
      </c>
      <c r="K173" s="321">
        <v>30</v>
      </c>
      <c r="L173" s="321">
        <v>31</v>
      </c>
      <c r="M173" s="321">
        <v>31</v>
      </c>
      <c r="N173" s="321">
        <v>30</v>
      </c>
      <c r="O173" s="321">
        <v>31</v>
      </c>
      <c r="P173" s="321">
        <v>30</v>
      </c>
      <c r="Q173" s="321">
        <v>31</v>
      </c>
      <c r="R173" s="321">
        <v>365</v>
      </c>
    </row>
    <row r="174" spans="1:18" ht="14.25" customHeight="1">
      <c r="A174" s="321" t="s">
        <v>775</v>
      </c>
      <c r="E174" s="321">
        <v>4.4285714285714288</v>
      </c>
      <c r="F174" s="321">
        <v>4.4285714285714288</v>
      </c>
      <c r="G174" s="321">
        <v>4</v>
      </c>
      <c r="H174" s="321">
        <v>4.4285714285714288</v>
      </c>
      <c r="I174" s="321">
        <v>4.2857142857142856</v>
      </c>
      <c r="J174" s="321">
        <v>4.4285714285714288</v>
      </c>
      <c r="K174" s="321">
        <v>4.2857142857142856</v>
      </c>
      <c r="L174" s="321">
        <v>4.4285714285714288</v>
      </c>
      <c r="M174" s="321">
        <v>4.4285714285714288</v>
      </c>
      <c r="N174" s="321">
        <v>4.2857142857142856</v>
      </c>
      <c r="O174" s="321">
        <v>4.4285714285714288</v>
      </c>
      <c r="P174" s="321">
        <v>4.2857142857142856</v>
      </c>
      <c r="Q174" s="321">
        <v>4.4285714285714288</v>
      </c>
    </row>
    <row r="175" spans="1:18" ht="14.25" customHeight="1">
      <c r="A175" s="321" t="s">
        <v>871</v>
      </c>
      <c r="E175" s="321">
        <v>862214.57650000008</v>
      </c>
      <c r="F175" s="321">
        <v>956319.89624999999</v>
      </c>
      <c r="G175" s="321">
        <v>938225.66415000008</v>
      </c>
      <c r="H175" s="321">
        <v>1053654.9719999998</v>
      </c>
      <c r="I175" s="321">
        <v>730805.99496500008</v>
      </c>
      <c r="J175" s="321">
        <v>862214.57650000008</v>
      </c>
      <c r="K175" s="321">
        <v>769653.43299999996</v>
      </c>
      <c r="L175" s="321">
        <v>704710.66559999995</v>
      </c>
      <c r="M175" s="321">
        <v>812382.39328999992</v>
      </c>
      <c r="N175" s="321">
        <v>732201.78100000008</v>
      </c>
      <c r="O175" s="321">
        <v>825807.1642</v>
      </c>
      <c r="P175" s="321">
        <v>669051.04400000011</v>
      </c>
      <c r="Q175" s="321">
        <v>704960.86767000007</v>
      </c>
      <c r="R175" s="321">
        <v>9759988.4526250008</v>
      </c>
    </row>
    <row r="176" spans="1:18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000"/>
  <sheetViews>
    <sheetView workbookViewId="0"/>
  </sheetViews>
  <sheetFormatPr defaultColWidth="14.44140625" defaultRowHeight="15" customHeight="1"/>
  <cols>
    <col min="1" max="1" width="8.6640625" customWidth="1"/>
    <col min="2" max="2" width="29.109375" customWidth="1"/>
    <col min="3" max="26" width="8.6640625" customWidth="1"/>
  </cols>
  <sheetData>
    <row r="1" spans="1:17" ht="14.25" customHeight="1">
      <c r="A1" s="321" t="s">
        <v>378</v>
      </c>
    </row>
    <row r="2" spans="1:17" ht="14.25" customHeight="1">
      <c r="A2" s="321" t="s">
        <v>889</v>
      </c>
    </row>
    <row r="3" spans="1:17" ht="14.25" customHeight="1">
      <c r="A3" s="321" t="s">
        <v>380</v>
      </c>
      <c r="B3" s="321">
        <v>2017</v>
      </c>
    </row>
    <row r="4" spans="1:17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21" t="s">
        <v>33</v>
      </c>
      <c r="Q4" s="321" t="s">
        <v>542</v>
      </c>
    </row>
    <row r="5" spans="1:17" ht="14.25" customHeight="1"/>
    <row r="6" spans="1:17" ht="14.25" customHeight="1">
      <c r="A6" s="321" t="s">
        <v>392</v>
      </c>
    </row>
    <row r="7" spans="1:17" ht="14.25" customHeight="1">
      <c r="B7" s="321" t="s">
        <v>597</v>
      </c>
      <c r="C7" s="321">
        <v>12348.511250347625</v>
      </c>
      <c r="D7" s="321">
        <v>12054.517572792303</v>
      </c>
      <c r="E7" s="321">
        <v>10887.951356070465</v>
      </c>
      <c r="F7" s="321">
        <v>12054.517572792303</v>
      </c>
      <c r="G7" s="321">
        <v>11950.172177755765</v>
      </c>
      <c r="H7" s="321">
        <v>12348.511250347625</v>
      </c>
      <c r="I7" s="321">
        <v>11950.172177755765</v>
      </c>
      <c r="J7" s="321">
        <v>12348.511250347625</v>
      </c>
      <c r="K7" s="321">
        <v>12348.511250347625</v>
      </c>
      <c r="L7" s="321">
        <v>11950.172177755765</v>
      </c>
      <c r="M7" s="321">
        <v>12348.511250347625</v>
      </c>
      <c r="N7" s="321">
        <v>11950.172177755765</v>
      </c>
      <c r="O7" s="321">
        <v>12348.511250347625</v>
      </c>
      <c r="P7" s="321">
        <v>144540.23146441628</v>
      </c>
      <c r="Q7" s="321">
        <v>1.4809467466689617E-2</v>
      </c>
    </row>
    <row r="8" spans="1:17" ht="14.25" customHeight="1">
      <c r="B8" s="321" t="s">
        <v>890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</row>
    <row r="9" spans="1:17" ht="14.25" customHeight="1">
      <c r="B9" s="321" t="s">
        <v>891</v>
      </c>
      <c r="C9" s="321">
        <v>11789.910176462427</v>
      </c>
      <c r="D9" s="321">
        <v>11789.910176462427</v>
      </c>
      <c r="E9" s="321">
        <v>10648.951127127351</v>
      </c>
      <c r="F9" s="321">
        <v>11789.910176462427</v>
      </c>
      <c r="G9" s="321">
        <v>11409.590493350735</v>
      </c>
      <c r="H9" s="321">
        <v>11789.910176462427</v>
      </c>
      <c r="I9" s="321">
        <v>11676.181494255005</v>
      </c>
      <c r="J9" s="321">
        <v>12065.387544063504</v>
      </c>
      <c r="K9" s="321">
        <v>12065.387544063504</v>
      </c>
      <c r="L9" s="321">
        <v>11676.181494255005</v>
      </c>
      <c r="M9" s="321">
        <v>12065.387544063504</v>
      </c>
      <c r="N9" s="321">
        <v>11676.181494255005</v>
      </c>
      <c r="O9" s="321">
        <v>12065.387544063504</v>
      </c>
      <c r="P9" s="321">
        <v>140718.36680888437</v>
      </c>
      <c r="Q9" s="321">
        <v>1.4417882509997992E-2</v>
      </c>
    </row>
    <row r="10" spans="1:17" ht="14.25" customHeight="1">
      <c r="B10" s="321" t="s">
        <v>892</v>
      </c>
      <c r="C10" s="321">
        <v>0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</row>
    <row r="11" spans="1:17" ht="14.25" customHeight="1">
      <c r="B11" s="321" t="s">
        <v>400</v>
      </c>
      <c r="C11" s="321">
        <v>0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</row>
    <row r="12" spans="1:17" ht="14.25" customHeight="1">
      <c r="B12" s="321" t="s">
        <v>402</v>
      </c>
      <c r="C12" s="321">
        <v>24138.421426810051</v>
      </c>
      <c r="D12" s="321">
        <v>23844.42774925473</v>
      </c>
      <c r="E12" s="321">
        <v>21536.902483197817</v>
      </c>
      <c r="F12" s="321">
        <v>23844.42774925473</v>
      </c>
      <c r="G12" s="321">
        <v>23359.762671106502</v>
      </c>
      <c r="H12" s="321">
        <v>24138.421426810051</v>
      </c>
      <c r="I12" s="321">
        <v>23626.35367201077</v>
      </c>
      <c r="J12" s="321">
        <v>24413.898794411129</v>
      </c>
      <c r="K12" s="321">
        <v>24413.898794411129</v>
      </c>
      <c r="L12" s="321">
        <v>23626.35367201077</v>
      </c>
      <c r="M12" s="321">
        <v>24413.898794411129</v>
      </c>
      <c r="N12" s="321">
        <v>23626.35367201077</v>
      </c>
      <c r="O12" s="321">
        <v>24413.898794411129</v>
      </c>
      <c r="P12" s="321">
        <v>285258.59827330068</v>
      </c>
      <c r="Q12" s="321">
        <v>2.9227349976687609E-2</v>
      </c>
    </row>
    <row r="13" spans="1:17" ht="14.25" customHeight="1">
      <c r="C13" s="321">
        <v>2.7995840113020923E-2</v>
      </c>
      <c r="D13" s="321">
        <v>2.4933526786126124E-2</v>
      </c>
      <c r="E13" s="321">
        <v>2.2954927909278097E-2</v>
      </c>
      <c r="F13" s="321">
        <v>2.2630204747189988E-2</v>
      </c>
      <c r="G13" s="321">
        <v>3.1964382930691822E-2</v>
      </c>
      <c r="H13" s="321">
        <v>2.7995840113020923E-2</v>
      </c>
      <c r="I13" s="321">
        <v>3.0697392695201258E-2</v>
      </c>
      <c r="J13" s="321">
        <v>3.464386163876889E-2</v>
      </c>
      <c r="K13" s="321">
        <v>3.0052225400330635E-2</v>
      </c>
      <c r="L13" s="321">
        <v>3.2267544664727831E-2</v>
      </c>
      <c r="M13" s="321">
        <v>2.9563680060903895E-2</v>
      </c>
      <c r="N13" s="321">
        <v>3.5313230408785916E-2</v>
      </c>
      <c r="O13" s="321">
        <v>3.4631565969190141E-2</v>
      </c>
      <c r="P13" s="321">
        <v>2.9227349976687612E-2</v>
      </c>
    </row>
    <row r="14" spans="1:17" ht="14.25" customHeight="1"/>
    <row r="15" spans="1:17" ht="14.25" customHeight="1">
      <c r="B15" s="321" t="s">
        <v>403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</row>
    <row r="16" spans="1:17" ht="14.25" customHeight="1">
      <c r="B16" s="321" t="s">
        <v>602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</row>
    <row r="17" spans="1:17" ht="14.25" customHeight="1">
      <c r="B17" s="321" t="s">
        <v>402</v>
      </c>
      <c r="C17" s="321">
        <v>24138.421426810051</v>
      </c>
      <c r="D17" s="321">
        <v>23844.42774925473</v>
      </c>
      <c r="E17" s="321">
        <v>21536.902483197817</v>
      </c>
      <c r="F17" s="321">
        <v>23844.42774925473</v>
      </c>
      <c r="G17" s="321">
        <v>23359.762671106502</v>
      </c>
      <c r="H17" s="321">
        <v>24138.421426810051</v>
      </c>
      <c r="I17" s="321">
        <v>23626.35367201077</v>
      </c>
      <c r="J17" s="321">
        <v>24413.898794411129</v>
      </c>
      <c r="K17" s="321">
        <v>24413.898794411129</v>
      </c>
      <c r="L17" s="321">
        <v>23626.35367201077</v>
      </c>
      <c r="M17" s="321">
        <v>24413.898794411129</v>
      </c>
      <c r="N17" s="321">
        <v>23626.35367201077</v>
      </c>
      <c r="O17" s="321">
        <v>24413.898794411129</v>
      </c>
      <c r="P17" s="321">
        <v>285258.59827330068</v>
      </c>
      <c r="Q17" s="321">
        <v>2.9227349976687612E-2</v>
      </c>
    </row>
    <row r="18" spans="1:17" ht="14.25" customHeight="1">
      <c r="C18" s="321">
        <v>2.7995840113020923E-2</v>
      </c>
      <c r="D18" s="321">
        <v>2.4933526786126124E-2</v>
      </c>
      <c r="E18" s="321">
        <v>2.2954927909278097E-2</v>
      </c>
      <c r="F18" s="321">
        <v>2.2630204747189988E-2</v>
      </c>
      <c r="G18" s="321">
        <v>3.1964382930691822E-2</v>
      </c>
      <c r="H18" s="321">
        <v>2.7995840113020923E-2</v>
      </c>
      <c r="I18" s="321">
        <v>3.0697392695201258E-2</v>
      </c>
      <c r="J18" s="321">
        <v>3.464386163876889E-2</v>
      </c>
      <c r="K18" s="321">
        <v>3.0052225400330635E-2</v>
      </c>
      <c r="L18" s="321">
        <v>3.2267544664727831E-2</v>
      </c>
      <c r="M18" s="321">
        <v>2.9563680060903895E-2</v>
      </c>
      <c r="N18" s="321">
        <v>3.5313230408785916E-2</v>
      </c>
      <c r="O18" s="321">
        <v>3.4631565969190141E-2</v>
      </c>
      <c r="P18" s="321">
        <v>2.9227349976687612E-2</v>
      </c>
    </row>
    <row r="19" spans="1:17" ht="14.25" customHeight="1"/>
    <row r="20" spans="1:17" ht="14.25" customHeight="1">
      <c r="A20" s="321" t="s">
        <v>406</v>
      </c>
    </row>
    <row r="21" spans="1:17" ht="14.25" customHeight="1">
      <c r="B21" s="321" t="s">
        <v>407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</row>
    <row r="22" spans="1:17" ht="14.25" customHeight="1">
      <c r="B22" s="321" t="s">
        <v>408</v>
      </c>
      <c r="C22" s="321">
        <v>1887.4606631603424</v>
      </c>
      <c r="D22" s="321">
        <v>1887.4606631603424</v>
      </c>
      <c r="E22" s="321">
        <v>1818.5457167254708</v>
      </c>
      <c r="F22" s="321">
        <v>1887.4606631603424</v>
      </c>
      <c r="G22" s="321">
        <v>1864.4890143487187</v>
      </c>
      <c r="H22" s="321">
        <v>1887.4606631603424</v>
      </c>
      <c r="I22" s="321">
        <v>1872.727604605308</v>
      </c>
      <c r="J22" s="321">
        <v>1895.9738730921513</v>
      </c>
      <c r="K22" s="321">
        <v>1895.9738730921513</v>
      </c>
      <c r="L22" s="321">
        <v>1872.727604605308</v>
      </c>
      <c r="M22" s="321">
        <v>1895.9738730921513</v>
      </c>
      <c r="N22" s="321">
        <v>1872.727604605308</v>
      </c>
      <c r="O22" s="321">
        <v>1895.9738730921513</v>
      </c>
      <c r="P22" s="321">
        <v>22547.495026739747</v>
      </c>
      <c r="Q22" s="321">
        <v>7.9042297631770009E-2</v>
      </c>
    </row>
    <row r="23" spans="1:17" ht="14.25" customHeight="1">
      <c r="B23" s="321" t="s">
        <v>409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0</v>
      </c>
      <c r="P23" s="321">
        <v>0</v>
      </c>
      <c r="Q23" s="321">
        <v>0</v>
      </c>
    </row>
    <row r="24" spans="1:17" ht="14.25" customHeight="1">
      <c r="B24" s="321" t="s">
        <v>410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0</v>
      </c>
      <c r="P24" s="321">
        <v>0</v>
      </c>
      <c r="Q24" s="321">
        <v>0</v>
      </c>
    </row>
    <row r="25" spans="1:17" ht="14.25" customHeight="1">
      <c r="B25" s="321" t="s">
        <v>411</v>
      </c>
      <c r="C25" s="321">
        <v>1421.2166811810432</v>
      </c>
      <c r="D25" s="321">
        <v>1399.3185188576517</v>
      </c>
      <c r="E25" s="321">
        <v>1323.4204030959911</v>
      </c>
      <c r="F25" s="321">
        <v>1319.0980348061671</v>
      </c>
      <c r="G25" s="321">
        <v>1450.0185679356857</v>
      </c>
      <c r="H25" s="321">
        <v>1421.2166811810432</v>
      </c>
      <c r="I25" s="321">
        <v>1440.4007316149903</v>
      </c>
      <c r="J25" s="321">
        <v>1458.9753282042302</v>
      </c>
      <c r="K25" s="321">
        <v>1437.0740843853437</v>
      </c>
      <c r="L25" s="321">
        <v>1447.0641960064779</v>
      </c>
      <c r="M25" s="321">
        <v>1435.5193801807991</v>
      </c>
      <c r="N25" s="321">
        <v>1573.9959427760284</v>
      </c>
      <c r="O25" s="321">
        <v>1552.8933052085492</v>
      </c>
      <c r="P25" s="321">
        <v>17258.995174252959</v>
      </c>
      <c r="Q25" s="321">
        <v>6.0502979677820104E-2</v>
      </c>
    </row>
    <row r="26" spans="1:17" ht="14.25" customHeight="1">
      <c r="B26" s="321" t="s">
        <v>412</v>
      </c>
      <c r="C26" s="321">
        <v>381.4444444444444</v>
      </c>
      <c r="D26" s="321">
        <v>381.4444444444444</v>
      </c>
      <c r="E26" s="321">
        <v>381.4444444444444</v>
      </c>
      <c r="F26" s="321">
        <v>381.4444444444444</v>
      </c>
      <c r="G26" s="321">
        <v>381.4444444444444</v>
      </c>
      <c r="H26" s="321">
        <v>381.4444444444444</v>
      </c>
      <c r="I26" s="321">
        <v>381.4444444444444</v>
      </c>
      <c r="J26" s="321">
        <v>381.4444444444444</v>
      </c>
      <c r="K26" s="321">
        <v>381.4444444444444</v>
      </c>
      <c r="L26" s="321">
        <v>381.4444444444444</v>
      </c>
      <c r="M26" s="321">
        <v>381.4444444444444</v>
      </c>
      <c r="N26" s="321">
        <v>381.4444444444444</v>
      </c>
      <c r="O26" s="321">
        <v>381.4444444444444</v>
      </c>
      <c r="P26" s="321">
        <v>4577.333333333333</v>
      </c>
      <c r="Q26" s="321">
        <v>1.6046258942028033E-2</v>
      </c>
    </row>
    <row r="27" spans="1:17" ht="14.25" customHeight="1">
      <c r="B27" s="321" t="s">
        <v>413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</row>
    <row r="28" spans="1:17" ht="14.25" customHeight="1">
      <c r="B28" s="321" t="s">
        <v>311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</row>
    <row r="29" spans="1:17" ht="14.25" customHeight="1">
      <c r="B29" s="321" t="s">
        <v>414</v>
      </c>
      <c r="C29" s="321">
        <v>3690.1217887858302</v>
      </c>
      <c r="D29" s="321">
        <v>3668.2236264624385</v>
      </c>
      <c r="E29" s="321">
        <v>3523.410564265906</v>
      </c>
      <c r="F29" s="321">
        <v>3588.0031424109538</v>
      </c>
      <c r="G29" s="321">
        <v>3695.952026728849</v>
      </c>
      <c r="H29" s="321">
        <v>3690.1217887858302</v>
      </c>
      <c r="I29" s="321">
        <v>3694.5727806647428</v>
      </c>
      <c r="J29" s="321">
        <v>3736.3936457408258</v>
      </c>
      <c r="K29" s="321">
        <v>3714.4924019219393</v>
      </c>
      <c r="L29" s="321">
        <v>3701.2362450562305</v>
      </c>
      <c r="M29" s="321">
        <v>3712.9376977173947</v>
      </c>
      <c r="N29" s="321">
        <v>3828.1679918257805</v>
      </c>
      <c r="O29" s="321">
        <v>3830.3116227451446</v>
      </c>
      <c r="P29" s="321">
        <v>44383.823534326038</v>
      </c>
      <c r="Q29" s="321">
        <v>0.15559153625161815</v>
      </c>
    </row>
    <row r="30" spans="1:17" ht="14.25" customHeight="1">
      <c r="C30" s="321">
        <v>0.15287336829272885</v>
      </c>
      <c r="D30" s="321">
        <v>0.15383986837667307</v>
      </c>
      <c r="E30" s="321">
        <v>0.16359876110386451</v>
      </c>
      <c r="F30" s="321">
        <v>0.15047554003568397</v>
      </c>
      <c r="G30" s="321">
        <v>0.15821873187523183</v>
      </c>
      <c r="H30" s="321">
        <v>0.15287336829272885</v>
      </c>
      <c r="I30" s="321">
        <v>0.15637507302032649</v>
      </c>
      <c r="J30" s="321">
        <v>0.15304370994591684</v>
      </c>
      <c r="K30" s="321">
        <v>0.15214662898382569</v>
      </c>
      <c r="L30" s="321">
        <v>0.15665710826300472</v>
      </c>
      <c r="M30" s="321">
        <v>0.15208294787260143</v>
      </c>
      <c r="N30" s="321">
        <v>0.16202957278002925</v>
      </c>
      <c r="O30" s="321">
        <v>0.15689061607898475</v>
      </c>
      <c r="P30" s="321">
        <v>0.15559153625161815</v>
      </c>
    </row>
    <row r="31" spans="1:17" ht="14.25" customHeight="1">
      <c r="A31" s="321" t="s">
        <v>415</v>
      </c>
    </row>
    <row r="32" spans="1:17" ht="14.25" customHeight="1">
      <c r="B32" s="321" t="s">
        <v>416</v>
      </c>
      <c r="C32" s="321">
        <v>1990.98</v>
      </c>
      <c r="D32" s="321">
        <v>1968.49</v>
      </c>
      <c r="E32" s="321">
        <v>1786.69</v>
      </c>
      <c r="F32" s="321">
        <v>1968.49</v>
      </c>
      <c r="G32" s="321">
        <v>1929.66</v>
      </c>
      <c r="H32" s="321">
        <v>1990.98</v>
      </c>
      <c r="I32" s="321">
        <v>1950.68</v>
      </c>
      <c r="J32" s="321">
        <v>2012.71</v>
      </c>
      <c r="K32" s="321">
        <v>2012.71</v>
      </c>
      <c r="L32" s="321">
        <v>1950.68</v>
      </c>
      <c r="M32" s="321">
        <v>2012.71</v>
      </c>
      <c r="N32" s="321">
        <v>1950.68</v>
      </c>
      <c r="O32" s="321">
        <v>2012.71</v>
      </c>
      <c r="P32" s="321">
        <v>23547.19</v>
      </c>
      <c r="Q32" s="321">
        <v>8.2546819421162182E-2</v>
      </c>
    </row>
    <row r="33" spans="1:17" ht="14.25" customHeight="1">
      <c r="B33" s="321" t="s">
        <v>417</v>
      </c>
      <c r="C33" s="321">
        <v>85.89</v>
      </c>
      <c r="D33" s="321">
        <v>154.38999999999999</v>
      </c>
      <c r="E33" s="321">
        <v>126.12</v>
      </c>
      <c r="F33" s="321">
        <v>123.51</v>
      </c>
      <c r="G33" s="321">
        <v>98.37</v>
      </c>
      <c r="H33" s="321">
        <v>85.89</v>
      </c>
      <c r="I33" s="321">
        <v>76.5</v>
      </c>
      <c r="J33" s="321">
        <v>63.14</v>
      </c>
      <c r="K33" s="321">
        <v>47.36</v>
      </c>
      <c r="L33" s="321">
        <v>30.6</v>
      </c>
      <c r="M33" s="321">
        <v>31.57</v>
      </c>
      <c r="N33" s="321">
        <v>30.6</v>
      </c>
      <c r="O33" s="321">
        <v>31.57</v>
      </c>
      <c r="P33" s="321">
        <v>899.62000000000012</v>
      </c>
      <c r="Q33" s="321">
        <v>3.1536998549578925E-3</v>
      </c>
    </row>
    <row r="34" spans="1:17" ht="14.25" customHeight="1">
      <c r="B34" s="321" t="s">
        <v>418</v>
      </c>
      <c r="C34" s="321">
        <v>451.84</v>
      </c>
      <c r="D34" s="321">
        <v>694.76</v>
      </c>
      <c r="E34" s="321">
        <v>512.04</v>
      </c>
      <c r="F34" s="321">
        <v>539.13</v>
      </c>
      <c r="G34" s="321">
        <v>493.76</v>
      </c>
      <c r="H34" s="321">
        <v>451.84</v>
      </c>
      <c r="I34" s="321">
        <v>480.56</v>
      </c>
      <c r="J34" s="321">
        <v>458.9</v>
      </c>
      <c r="K34" s="321">
        <v>412.01</v>
      </c>
      <c r="L34" s="321">
        <v>380.73</v>
      </c>
      <c r="M34" s="321">
        <v>301.2</v>
      </c>
      <c r="N34" s="321">
        <v>412.4</v>
      </c>
      <c r="O34" s="321">
        <v>413.43</v>
      </c>
      <c r="P34" s="321">
        <v>5550.7599999999993</v>
      </c>
      <c r="Q34" s="321">
        <v>1.9458694789918039E-2</v>
      </c>
    </row>
    <row r="35" spans="1:17" ht="14.25" customHeight="1">
      <c r="B35" s="321" t="s">
        <v>419</v>
      </c>
      <c r="C35" s="321">
        <v>0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</row>
    <row r="36" spans="1:17" ht="14.25" customHeight="1">
      <c r="B36" s="321" t="s">
        <v>420</v>
      </c>
      <c r="C36" s="321">
        <v>2528.71</v>
      </c>
      <c r="D36" s="321">
        <v>2817.6400000000003</v>
      </c>
      <c r="E36" s="321">
        <v>2424.85</v>
      </c>
      <c r="F36" s="321">
        <v>2631.13</v>
      </c>
      <c r="G36" s="321">
        <v>2521.79</v>
      </c>
      <c r="H36" s="321">
        <v>2528.71</v>
      </c>
      <c r="I36" s="321">
        <v>2507.7400000000002</v>
      </c>
      <c r="J36" s="321">
        <v>2534.75</v>
      </c>
      <c r="K36" s="321">
        <v>2472.08</v>
      </c>
      <c r="L36" s="321">
        <v>2362.0100000000002</v>
      </c>
      <c r="M36" s="321">
        <v>2345.48</v>
      </c>
      <c r="N36" s="321">
        <v>2393.6799999999998</v>
      </c>
      <c r="O36" s="321">
        <v>2457.71</v>
      </c>
      <c r="P36" s="321">
        <v>29997.569999999996</v>
      </c>
      <c r="Q36" s="321">
        <v>0.10515921406603812</v>
      </c>
    </row>
    <row r="37" spans="1:17" ht="14.25" customHeight="1">
      <c r="C37" s="321">
        <v>0.10475871455253546</v>
      </c>
      <c r="D37" s="321">
        <v>0.11816765030513543</v>
      </c>
      <c r="E37" s="321">
        <v>0.1125904712570327</v>
      </c>
      <c r="F37" s="321">
        <v>0.11034569701855132</v>
      </c>
      <c r="G37" s="321">
        <v>0.10795443581792812</v>
      </c>
      <c r="H37" s="321">
        <v>0.10475871455253546</v>
      </c>
      <c r="I37" s="321">
        <v>0.10614164313348205</v>
      </c>
      <c r="J37" s="321">
        <v>0.10382405617984536</v>
      </c>
      <c r="K37" s="321">
        <v>0.10125707576726388</v>
      </c>
      <c r="L37" s="321">
        <v>9.9973530947273612E-2</v>
      </c>
      <c r="M37" s="321">
        <v>9.6071504996036575E-2</v>
      </c>
      <c r="N37" s="321">
        <v>0.10131398324218351</v>
      </c>
      <c r="O37" s="321">
        <v>0.10066847662048239</v>
      </c>
      <c r="P37" s="321">
        <v>0.10515921406603811</v>
      </c>
      <c r="Q37" s="321">
        <v>74381.393534326038</v>
      </c>
    </row>
    <row r="38" spans="1:17" ht="14.25" customHeight="1"/>
    <row r="39" spans="1:17" ht="14.25" customHeight="1">
      <c r="A39" s="321" t="s">
        <v>893</v>
      </c>
      <c r="C39" s="321">
        <v>30357.25321559588</v>
      </c>
      <c r="D39" s="321">
        <v>30330.291375717166</v>
      </c>
      <c r="E39" s="321">
        <v>27485.16304746372</v>
      </c>
      <c r="F39" s="321">
        <v>30063.560891665686</v>
      </c>
      <c r="G39" s="321">
        <v>29577.504697835353</v>
      </c>
      <c r="H39" s="321">
        <v>30357.25321559588</v>
      </c>
      <c r="I39" s="321">
        <v>29828.666452675516</v>
      </c>
      <c r="J39" s="321">
        <v>30685.042440151956</v>
      </c>
      <c r="K39" s="321">
        <v>30600.47119633307</v>
      </c>
      <c r="L39" s="321">
        <v>29689.599917067004</v>
      </c>
      <c r="M39" s="321">
        <v>30472.316492128524</v>
      </c>
      <c r="N39" s="321">
        <v>29848.201663836549</v>
      </c>
      <c r="O39" s="321">
        <v>30701.920417156274</v>
      </c>
      <c r="P39" s="321">
        <v>359639.99180762673</v>
      </c>
      <c r="Q39" s="321">
        <v>3.6848403412905642E-2</v>
      </c>
    </row>
    <row r="40" spans="1:17" ht="14.25" customHeight="1">
      <c r="C40" s="321">
        <v>3.5208466712341506E-2</v>
      </c>
      <c r="D40" s="321">
        <v>3.1715633539206693E-2</v>
      </c>
      <c r="E40" s="321">
        <v>2.9294831827441348E-2</v>
      </c>
      <c r="F40" s="321">
        <v>2.853264274414271E-2</v>
      </c>
      <c r="G40" s="321">
        <v>4.0472443988711242E-2</v>
      </c>
      <c r="H40" s="321">
        <v>3.5208466712341506E-2</v>
      </c>
      <c r="I40" s="321">
        <v>3.8755971420029407E-2</v>
      </c>
      <c r="J40" s="321">
        <v>4.3542752987889441E-2</v>
      </c>
      <c r="K40" s="321">
        <v>3.7667570652789216E-2</v>
      </c>
      <c r="L40" s="321">
        <v>4.054838527778315E-2</v>
      </c>
      <c r="M40" s="321">
        <v>3.6900038911200965E-2</v>
      </c>
      <c r="N40" s="321">
        <v>4.461274207926734E-2</v>
      </c>
      <c r="O40" s="321">
        <v>4.3551240678976498E-2</v>
      </c>
      <c r="P40" s="321">
        <v>3.6848403412905642E-2</v>
      </c>
    </row>
    <row r="41" spans="1:17" ht="14.25" customHeight="1"/>
    <row r="42" spans="1:17" ht="14.25" customHeight="1">
      <c r="A42" s="321" t="s">
        <v>422</v>
      </c>
    </row>
    <row r="43" spans="1:17" ht="14.25" customHeight="1">
      <c r="B43" s="321" t="s">
        <v>894</v>
      </c>
      <c r="C43" s="321">
        <v>9822.15</v>
      </c>
      <c r="D43" s="321">
        <v>10763.2</v>
      </c>
      <c r="E43" s="321">
        <v>10582.26</v>
      </c>
      <c r="F43" s="321">
        <v>11736.55</v>
      </c>
      <c r="G43" s="321">
        <v>8508.06</v>
      </c>
      <c r="H43" s="321">
        <v>9822.15</v>
      </c>
      <c r="I43" s="321">
        <v>8896.5300000000007</v>
      </c>
      <c r="J43" s="321">
        <v>8247.11</v>
      </c>
      <c r="K43" s="321">
        <v>9323.82</v>
      </c>
      <c r="L43" s="321">
        <v>8522.02</v>
      </c>
      <c r="M43" s="321">
        <v>9458.07</v>
      </c>
      <c r="N43" s="321">
        <v>7890.51</v>
      </c>
      <c r="O43" s="321">
        <v>8249.61</v>
      </c>
      <c r="P43" s="321">
        <v>111999.88999999998</v>
      </c>
      <c r="Q43" s="321">
        <v>1.1475412142508941E-2</v>
      </c>
    </row>
    <row r="44" spans="1:17" ht="14.25" customHeight="1">
      <c r="B44" s="321" t="s">
        <v>895</v>
      </c>
      <c r="C44" s="321">
        <v>0</v>
      </c>
      <c r="D44" s="321">
        <v>0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1">
        <v>0</v>
      </c>
      <c r="P44" s="321">
        <v>0</v>
      </c>
      <c r="Q44" s="321">
        <v>0</v>
      </c>
    </row>
    <row r="45" spans="1:17" ht="14.25" customHeight="1">
      <c r="B45" s="321" t="s">
        <v>896</v>
      </c>
      <c r="C45" s="321">
        <v>0</v>
      </c>
      <c r="D45" s="321">
        <v>0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</row>
    <row r="46" spans="1:17" ht="14.25" customHeight="1">
      <c r="B46" s="321" t="s">
        <v>897</v>
      </c>
      <c r="C46" s="321">
        <v>0</v>
      </c>
      <c r="D46" s="321">
        <v>0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</row>
    <row r="47" spans="1:17" ht="14.25" customHeight="1">
      <c r="B47" s="321" t="s">
        <v>898</v>
      </c>
      <c r="C47" s="321">
        <v>200</v>
      </c>
      <c r="D47" s="321">
        <v>200</v>
      </c>
      <c r="E47" s="321">
        <v>200</v>
      </c>
      <c r="F47" s="321">
        <v>200</v>
      </c>
      <c r="G47" s="321">
        <v>200</v>
      </c>
      <c r="H47" s="321">
        <v>200</v>
      </c>
      <c r="I47" s="321">
        <v>200</v>
      </c>
      <c r="J47" s="321">
        <v>200</v>
      </c>
      <c r="K47" s="321">
        <v>200</v>
      </c>
      <c r="L47" s="321">
        <v>200</v>
      </c>
      <c r="M47" s="321">
        <v>200</v>
      </c>
      <c r="N47" s="321">
        <v>200</v>
      </c>
      <c r="O47" s="321">
        <v>200</v>
      </c>
      <c r="P47" s="321">
        <v>2400</v>
      </c>
      <c r="Q47" s="321">
        <v>2.4590193027887317E-4</v>
      </c>
    </row>
    <row r="48" spans="1:17" ht="14.25" customHeight="1">
      <c r="B48" s="321" t="s">
        <v>899</v>
      </c>
      <c r="C48" s="321">
        <v>0</v>
      </c>
      <c r="D48" s="321">
        <v>0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</row>
    <row r="49" spans="2:17" ht="14.25" customHeight="1">
      <c r="B49" s="321" t="s">
        <v>606</v>
      </c>
      <c r="C49" s="321">
        <v>0</v>
      </c>
      <c r="D49" s="321">
        <v>0</v>
      </c>
      <c r="E49" s="321">
        <v>0</v>
      </c>
      <c r="F49" s="321">
        <v>0</v>
      </c>
      <c r="G49" s="321">
        <v>0</v>
      </c>
      <c r="H49" s="321">
        <v>0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</row>
    <row r="50" spans="2:17" ht="14.25" customHeight="1">
      <c r="B50" s="321" t="s">
        <v>900</v>
      </c>
      <c r="C50" s="321">
        <v>300</v>
      </c>
      <c r="D50" s="321">
        <v>300</v>
      </c>
      <c r="E50" s="321">
        <v>300</v>
      </c>
      <c r="F50" s="321">
        <v>300</v>
      </c>
      <c r="G50" s="321">
        <v>300</v>
      </c>
      <c r="H50" s="321">
        <v>300</v>
      </c>
      <c r="I50" s="321">
        <v>300</v>
      </c>
      <c r="J50" s="321">
        <v>300</v>
      </c>
      <c r="K50" s="321">
        <v>300</v>
      </c>
      <c r="L50" s="321">
        <v>300</v>
      </c>
      <c r="M50" s="321">
        <v>300</v>
      </c>
      <c r="N50" s="321">
        <v>300</v>
      </c>
      <c r="O50" s="321">
        <v>300</v>
      </c>
      <c r="P50" s="321">
        <v>3600</v>
      </c>
      <c r="Q50" s="321">
        <v>3.6885289541830973E-4</v>
      </c>
    </row>
    <row r="51" spans="2:17" ht="14.25" customHeight="1">
      <c r="B51" s="321" t="s">
        <v>901</v>
      </c>
      <c r="C51" s="321">
        <v>25866.437295</v>
      </c>
      <c r="D51" s="321">
        <v>28689.5968875</v>
      </c>
      <c r="E51" s="321">
        <v>28146.7699245</v>
      </c>
      <c r="F51" s="321">
        <v>31609.649159999994</v>
      </c>
      <c r="G51" s="321">
        <v>21924.17984895</v>
      </c>
      <c r="H51" s="321">
        <v>25866.437295</v>
      </c>
      <c r="I51" s="321">
        <v>23089.602989999999</v>
      </c>
      <c r="J51" s="321">
        <v>21141.319967999996</v>
      </c>
      <c r="K51" s="321">
        <v>24371.471798699997</v>
      </c>
      <c r="L51" s="321">
        <v>21966.05343</v>
      </c>
      <c r="M51" s="321">
        <v>24774.214926000001</v>
      </c>
      <c r="N51" s="321">
        <v>20071.531320000002</v>
      </c>
      <c r="O51" s="321">
        <v>21148.826030100001</v>
      </c>
      <c r="P51" s="321">
        <v>292799.65357875003</v>
      </c>
      <c r="Q51" s="321">
        <v>3.0000000000000002E-2</v>
      </c>
    </row>
    <row r="52" spans="2:17" ht="14.25" customHeight="1">
      <c r="B52" s="321" t="s">
        <v>902</v>
      </c>
      <c r="C52" s="321">
        <v>1316.6666666666667</v>
      </c>
      <c r="D52" s="321">
        <v>1316.6666666666667</v>
      </c>
      <c r="E52" s="321">
        <v>1316.6666666666667</v>
      </c>
      <c r="F52" s="321">
        <v>1316.6666666666667</v>
      </c>
      <c r="G52" s="321">
        <v>1316.6666666666667</v>
      </c>
      <c r="H52" s="321">
        <v>1316.6666666666667</v>
      </c>
      <c r="I52" s="321">
        <v>1316.6666666666667</v>
      </c>
      <c r="J52" s="321">
        <v>1316.6666666666667</v>
      </c>
      <c r="K52" s="321">
        <v>1316.6666666666667</v>
      </c>
      <c r="L52" s="321">
        <v>1316.6666666666667</v>
      </c>
      <c r="M52" s="321">
        <v>1316.6666666666667</v>
      </c>
      <c r="N52" s="321">
        <v>1316.6666666666667</v>
      </c>
      <c r="O52" s="321">
        <v>1316.6666666666667</v>
      </c>
      <c r="P52" s="321">
        <v>15799.999999999998</v>
      </c>
      <c r="Q52" s="321">
        <v>1.6188543743359148E-3</v>
      </c>
    </row>
    <row r="53" spans="2:17" ht="14.25" customHeight="1">
      <c r="B53" s="321" t="s">
        <v>903</v>
      </c>
      <c r="C53" s="321">
        <v>0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v>0</v>
      </c>
      <c r="P53" s="321">
        <v>0</v>
      </c>
      <c r="Q53" s="321">
        <v>0</v>
      </c>
    </row>
    <row r="54" spans="2:17" ht="14.25" customHeight="1">
      <c r="B54" s="321" t="s">
        <v>904</v>
      </c>
      <c r="C54" s="321">
        <v>200</v>
      </c>
      <c r="D54" s="321">
        <v>200</v>
      </c>
      <c r="E54" s="321">
        <v>200</v>
      </c>
      <c r="F54" s="321">
        <v>200</v>
      </c>
      <c r="G54" s="321">
        <v>200</v>
      </c>
      <c r="H54" s="321">
        <v>200</v>
      </c>
      <c r="I54" s="321">
        <v>200</v>
      </c>
      <c r="J54" s="321">
        <v>200</v>
      </c>
      <c r="K54" s="321">
        <v>200</v>
      </c>
      <c r="L54" s="321">
        <v>200</v>
      </c>
      <c r="M54" s="321">
        <v>200</v>
      </c>
      <c r="N54" s="321">
        <v>200</v>
      </c>
      <c r="O54" s="321">
        <v>200</v>
      </c>
      <c r="P54" s="321">
        <v>2400</v>
      </c>
      <c r="Q54" s="321">
        <v>2.4590193027887317E-4</v>
      </c>
    </row>
    <row r="55" spans="2:17" ht="14.25" customHeight="1">
      <c r="B55" s="321" t="s">
        <v>429</v>
      </c>
      <c r="C55" s="321">
        <v>0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1">
        <v>0</v>
      </c>
      <c r="P55" s="321">
        <v>0</v>
      </c>
      <c r="Q55" s="321">
        <v>0</v>
      </c>
    </row>
    <row r="56" spans="2:17" ht="14.25" customHeight="1">
      <c r="B56" s="321" t="s">
        <v>905</v>
      </c>
      <c r="C56" s="321">
        <v>0</v>
      </c>
      <c r="D56" s="321">
        <v>0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v>0</v>
      </c>
      <c r="P56" s="321">
        <v>0</v>
      </c>
      <c r="Q56" s="321">
        <v>0</v>
      </c>
    </row>
    <row r="57" spans="2:17" ht="14.25" customHeight="1">
      <c r="B57" s="321" t="s">
        <v>906</v>
      </c>
      <c r="C57" s="321">
        <v>750</v>
      </c>
      <c r="D57" s="321">
        <v>750</v>
      </c>
      <c r="E57" s="321">
        <v>750</v>
      </c>
      <c r="F57" s="321">
        <v>750</v>
      </c>
      <c r="G57" s="321">
        <v>750</v>
      </c>
      <c r="H57" s="321">
        <v>750</v>
      </c>
      <c r="I57" s="321">
        <v>750</v>
      </c>
      <c r="J57" s="321">
        <v>750</v>
      </c>
      <c r="K57" s="321">
        <v>750</v>
      </c>
      <c r="L57" s="321">
        <v>750</v>
      </c>
      <c r="M57" s="321">
        <v>750</v>
      </c>
      <c r="N57" s="321">
        <v>750</v>
      </c>
      <c r="O57" s="321">
        <v>750</v>
      </c>
      <c r="P57" s="321">
        <v>9000</v>
      </c>
      <c r="Q57" s="321">
        <v>9.2213223854577427E-4</v>
      </c>
    </row>
    <row r="58" spans="2:17" ht="14.25" customHeight="1">
      <c r="B58" s="321" t="s">
        <v>907</v>
      </c>
      <c r="C58" s="321">
        <v>0</v>
      </c>
      <c r="D58" s="321">
        <v>0</v>
      </c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0</v>
      </c>
      <c r="L58" s="321">
        <v>0</v>
      </c>
      <c r="M58" s="321">
        <v>0</v>
      </c>
      <c r="N58" s="321">
        <v>0</v>
      </c>
      <c r="O58" s="321">
        <v>0</v>
      </c>
      <c r="P58" s="321">
        <v>0</v>
      </c>
      <c r="Q58" s="321">
        <v>0</v>
      </c>
    </row>
    <row r="59" spans="2:17" ht="14.25" customHeight="1">
      <c r="B59" s="321" t="s">
        <v>908</v>
      </c>
      <c r="C59" s="321">
        <v>541.66666666666663</v>
      </c>
      <c r="D59" s="321">
        <v>541.66666666666663</v>
      </c>
      <c r="E59" s="321">
        <v>541.66666666666663</v>
      </c>
      <c r="F59" s="321">
        <v>541.66666666666663</v>
      </c>
      <c r="G59" s="321">
        <v>541.66666666666663</v>
      </c>
      <c r="H59" s="321">
        <v>541.66666666666663</v>
      </c>
      <c r="I59" s="321">
        <v>541.66666666666663</v>
      </c>
      <c r="J59" s="321">
        <v>541.66666666666663</v>
      </c>
      <c r="K59" s="321">
        <v>541.66666666666663</v>
      </c>
      <c r="L59" s="321">
        <v>541.66666666666663</v>
      </c>
      <c r="M59" s="321">
        <v>541.66666666666663</v>
      </c>
      <c r="N59" s="321">
        <v>541.66666666666663</v>
      </c>
      <c r="O59" s="321">
        <v>541.66666666666663</v>
      </c>
      <c r="P59" s="321">
        <v>6500.0000000000009</v>
      </c>
      <c r="Q59" s="321">
        <v>6.6598439450528152E-4</v>
      </c>
    </row>
    <row r="60" spans="2:17" ht="14.25" customHeight="1">
      <c r="B60" s="321" t="s">
        <v>909</v>
      </c>
      <c r="C60" s="321">
        <v>0</v>
      </c>
      <c r="D60" s="321">
        <v>0</v>
      </c>
      <c r="E60" s="321">
        <v>0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1">
        <v>0</v>
      </c>
      <c r="Q60" s="321">
        <v>0</v>
      </c>
    </row>
    <row r="61" spans="2:17" ht="14.25" customHeight="1">
      <c r="B61" s="321" t="s">
        <v>419</v>
      </c>
      <c r="C61" s="321">
        <v>500</v>
      </c>
      <c r="D61" s="321">
        <v>500</v>
      </c>
      <c r="E61" s="321">
        <v>500</v>
      </c>
      <c r="F61" s="321">
        <v>500</v>
      </c>
      <c r="G61" s="321">
        <v>500</v>
      </c>
      <c r="H61" s="321">
        <v>500</v>
      </c>
      <c r="I61" s="321">
        <v>500</v>
      </c>
      <c r="J61" s="321">
        <v>500</v>
      </c>
      <c r="K61" s="321">
        <v>500</v>
      </c>
      <c r="L61" s="321">
        <v>500</v>
      </c>
      <c r="M61" s="321">
        <v>500</v>
      </c>
      <c r="N61" s="321">
        <v>500</v>
      </c>
      <c r="O61" s="321">
        <v>500</v>
      </c>
      <c r="P61" s="321">
        <v>6000</v>
      </c>
      <c r="Q61" s="321">
        <v>6.1475482569718284E-4</v>
      </c>
    </row>
    <row r="62" spans="2:17" ht="14.25" customHeight="1">
      <c r="B62" s="321" t="s">
        <v>441</v>
      </c>
      <c r="C62" s="321">
        <v>208.33333333333334</v>
      </c>
      <c r="D62" s="321">
        <v>208.33333333333334</v>
      </c>
      <c r="E62" s="321">
        <v>208.33333333333334</v>
      </c>
      <c r="F62" s="321">
        <v>208.33333333333334</v>
      </c>
      <c r="G62" s="321">
        <v>208.33333333333334</v>
      </c>
      <c r="H62" s="321">
        <v>208.33333333333334</v>
      </c>
      <c r="I62" s="321">
        <v>208.33333333333334</v>
      </c>
      <c r="J62" s="321">
        <v>208.33333333333334</v>
      </c>
      <c r="K62" s="321">
        <v>208.33333333333334</v>
      </c>
      <c r="L62" s="321">
        <v>208.33333333333334</v>
      </c>
      <c r="M62" s="321">
        <v>208.33333333333334</v>
      </c>
      <c r="N62" s="321">
        <v>208.33333333333334</v>
      </c>
      <c r="O62" s="321">
        <v>208.33333333333334</v>
      </c>
      <c r="P62" s="321">
        <v>2500</v>
      </c>
      <c r="Q62" s="321">
        <v>2.5614784404049285E-4</v>
      </c>
    </row>
    <row r="63" spans="2:17" ht="14.25" customHeight="1">
      <c r="B63" s="321" t="s">
        <v>611</v>
      </c>
      <c r="C63" s="321">
        <v>50</v>
      </c>
      <c r="D63" s="321">
        <v>50</v>
      </c>
      <c r="E63" s="321">
        <v>50</v>
      </c>
      <c r="F63" s="321">
        <v>50</v>
      </c>
      <c r="G63" s="321">
        <v>50</v>
      </c>
      <c r="H63" s="321">
        <v>50</v>
      </c>
      <c r="I63" s="321">
        <v>50</v>
      </c>
      <c r="J63" s="321">
        <v>50</v>
      </c>
      <c r="K63" s="321">
        <v>50</v>
      </c>
      <c r="L63" s="321">
        <v>50</v>
      </c>
      <c r="M63" s="321">
        <v>50</v>
      </c>
      <c r="N63" s="321">
        <v>50</v>
      </c>
      <c r="O63" s="321">
        <v>50</v>
      </c>
      <c r="P63" s="321">
        <v>600</v>
      </c>
      <c r="Q63" s="321">
        <v>6.1475482569718293E-5</v>
      </c>
    </row>
    <row r="64" spans="2:17" ht="14.25" customHeight="1">
      <c r="B64" s="321" t="s">
        <v>910</v>
      </c>
      <c r="C64" s="321">
        <v>166.66666666666666</v>
      </c>
      <c r="D64" s="321">
        <v>166.66666666666666</v>
      </c>
      <c r="E64" s="321">
        <v>166.66666666666666</v>
      </c>
      <c r="F64" s="321">
        <v>166.66666666666666</v>
      </c>
      <c r="G64" s="321">
        <v>166.66666666666666</v>
      </c>
      <c r="H64" s="321">
        <v>166.66666666666666</v>
      </c>
      <c r="I64" s="321">
        <v>166.66666666666666</v>
      </c>
      <c r="J64" s="321">
        <v>166.66666666666666</v>
      </c>
      <c r="K64" s="321">
        <v>166.66666666666666</v>
      </c>
      <c r="L64" s="321">
        <v>166.66666666666666</v>
      </c>
      <c r="M64" s="321">
        <v>166.66666666666666</v>
      </c>
      <c r="N64" s="321">
        <v>2166.6666666666665</v>
      </c>
      <c r="O64" s="321">
        <v>416.66666666666663</v>
      </c>
      <c r="P64" s="321">
        <v>4250</v>
      </c>
      <c r="Q64" s="321">
        <v>4.3545133486883785E-4</v>
      </c>
    </row>
    <row r="65" spans="1:17" ht="14.25" customHeight="1">
      <c r="B65" s="321" t="s">
        <v>911</v>
      </c>
      <c r="C65" s="321">
        <v>0</v>
      </c>
      <c r="D65" s="321">
        <v>0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v>0</v>
      </c>
      <c r="P65" s="321">
        <v>0</v>
      </c>
      <c r="Q65" s="321">
        <v>0</v>
      </c>
    </row>
    <row r="66" spans="1:17" ht="14.25" customHeight="1">
      <c r="B66" s="321" t="s">
        <v>912</v>
      </c>
      <c r="C66" s="321">
        <v>578.33333333333337</v>
      </c>
      <c r="D66" s="321">
        <v>578.33333333333337</v>
      </c>
      <c r="E66" s="321">
        <v>578.33333333333337</v>
      </c>
      <c r="F66" s="321">
        <v>578.33333333333337</v>
      </c>
      <c r="G66" s="321">
        <v>578.33333333333337</v>
      </c>
      <c r="H66" s="321">
        <v>578.33333333333337</v>
      </c>
      <c r="I66" s="321">
        <v>578.33333333333337</v>
      </c>
      <c r="J66" s="321">
        <v>578.33333333333337</v>
      </c>
      <c r="K66" s="321">
        <v>578.33333333333337</v>
      </c>
      <c r="L66" s="321">
        <v>578.33333333333337</v>
      </c>
      <c r="M66" s="321">
        <v>578.33333333333337</v>
      </c>
      <c r="N66" s="321">
        <v>578.33333333333337</v>
      </c>
      <c r="O66" s="321">
        <v>578.33333333333337</v>
      </c>
      <c r="P66" s="321">
        <v>6939.9999999999991</v>
      </c>
      <c r="Q66" s="321">
        <v>7.1106641505640808E-4</v>
      </c>
    </row>
    <row r="67" spans="1:17" ht="14.25" customHeight="1">
      <c r="B67" s="321" t="s">
        <v>913</v>
      </c>
      <c r="C67" s="321">
        <v>200</v>
      </c>
      <c r="D67" s="321">
        <v>200</v>
      </c>
      <c r="E67" s="321">
        <v>200</v>
      </c>
      <c r="F67" s="321">
        <v>200</v>
      </c>
      <c r="G67" s="321">
        <v>200</v>
      </c>
      <c r="H67" s="321">
        <v>200</v>
      </c>
      <c r="I67" s="321">
        <v>200</v>
      </c>
      <c r="J67" s="321">
        <v>200</v>
      </c>
      <c r="K67" s="321">
        <v>200</v>
      </c>
      <c r="L67" s="321">
        <v>200</v>
      </c>
      <c r="M67" s="321">
        <v>200</v>
      </c>
      <c r="N67" s="321">
        <v>200</v>
      </c>
      <c r="O67" s="321">
        <v>200</v>
      </c>
      <c r="P67" s="321">
        <v>2400</v>
      </c>
      <c r="Q67" s="321">
        <v>2.4590193027887317E-4</v>
      </c>
    </row>
    <row r="68" spans="1:17" ht="14.25" customHeight="1">
      <c r="B68" s="321" t="s">
        <v>612</v>
      </c>
      <c r="C68" s="321">
        <v>333.33333333333331</v>
      </c>
      <c r="D68" s="321">
        <v>333.33333333333331</v>
      </c>
      <c r="E68" s="321">
        <v>333.33333333333331</v>
      </c>
      <c r="F68" s="321">
        <v>333.33333333333331</v>
      </c>
      <c r="G68" s="321">
        <v>333.33333333333331</v>
      </c>
      <c r="H68" s="321">
        <v>333.33333333333331</v>
      </c>
      <c r="I68" s="321">
        <v>333.33333333333331</v>
      </c>
      <c r="J68" s="321">
        <v>333.33333333333331</v>
      </c>
      <c r="K68" s="321">
        <v>333.33333333333331</v>
      </c>
      <c r="L68" s="321">
        <v>333.33333333333331</v>
      </c>
      <c r="M68" s="321">
        <v>333.33333333333331</v>
      </c>
      <c r="N68" s="321">
        <v>333.33333333333331</v>
      </c>
      <c r="O68" s="321">
        <v>333.33333333333331</v>
      </c>
      <c r="P68" s="321">
        <v>4000.0000000000005</v>
      </c>
      <c r="Q68" s="321">
        <v>4.0983655046478862E-4</v>
      </c>
    </row>
    <row r="69" spans="1:17" ht="14.25" customHeight="1">
      <c r="B69" s="321" t="s">
        <v>914</v>
      </c>
      <c r="C69" s="321">
        <v>0</v>
      </c>
      <c r="D69" s="321">
        <v>0</v>
      </c>
      <c r="E69" s="321">
        <v>0</v>
      </c>
      <c r="F69" s="321">
        <v>0</v>
      </c>
      <c r="G69" s="321">
        <v>0</v>
      </c>
      <c r="H69" s="321">
        <v>0</v>
      </c>
      <c r="I69" s="321">
        <v>0</v>
      </c>
      <c r="J69" s="321">
        <v>0</v>
      </c>
      <c r="K69" s="321">
        <v>0</v>
      </c>
      <c r="L69" s="321">
        <v>0</v>
      </c>
      <c r="M69" s="321">
        <v>0</v>
      </c>
      <c r="N69" s="321">
        <v>0</v>
      </c>
      <c r="O69" s="321">
        <v>0</v>
      </c>
      <c r="P69" s="321">
        <v>0</v>
      </c>
      <c r="Q69" s="321">
        <v>0</v>
      </c>
    </row>
    <row r="70" spans="1:17" ht="14.25" customHeight="1">
      <c r="B70" s="321" t="s">
        <v>915</v>
      </c>
      <c r="C70" s="321">
        <v>0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1">
        <v>0</v>
      </c>
      <c r="P70" s="321">
        <v>0</v>
      </c>
      <c r="Q70" s="321">
        <v>0</v>
      </c>
    </row>
    <row r="71" spans="1:17" ht="14.25" customHeight="1">
      <c r="B71" s="321" t="s">
        <v>916</v>
      </c>
      <c r="C71" s="321">
        <v>0</v>
      </c>
      <c r="D71" s="321">
        <v>0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v>0</v>
      </c>
      <c r="P71" s="321">
        <v>0</v>
      </c>
      <c r="Q71" s="321">
        <v>0</v>
      </c>
    </row>
    <row r="72" spans="1:17" ht="14.25" customHeight="1">
      <c r="B72" s="321" t="s">
        <v>917</v>
      </c>
      <c r="C72" s="321">
        <v>1576.0938795741872</v>
      </c>
      <c r="D72" s="321">
        <v>1592.6694416772348</v>
      </c>
      <c r="E72" s="321">
        <v>1436.4392776878249</v>
      </c>
      <c r="F72" s="321">
        <v>1575.3184583713801</v>
      </c>
      <c r="G72" s="321">
        <v>1535.1813700629089</v>
      </c>
      <c r="H72" s="321">
        <v>1576.0938795741872</v>
      </c>
      <c r="I72" s="321">
        <v>1530.8163541363056</v>
      </c>
      <c r="J72" s="321">
        <v>1577.2336079472263</v>
      </c>
      <c r="K72" s="321">
        <v>1571.9281933460593</v>
      </c>
      <c r="L72" s="321">
        <v>1524.5953269815379</v>
      </c>
      <c r="M72" s="321">
        <v>1565.9145571939443</v>
      </c>
      <c r="N72" s="321">
        <v>1536.2069791272202</v>
      </c>
      <c r="O72" s="321">
        <v>1581.3168459186272</v>
      </c>
      <c r="P72" s="321">
        <v>18603.714292024455</v>
      </c>
      <c r="Q72" s="321">
        <v>1.9061205228189473E-3</v>
      </c>
    </row>
    <row r="73" spans="1:17" ht="14.25" customHeight="1">
      <c r="B73" s="321" t="s">
        <v>449</v>
      </c>
      <c r="C73" s="321">
        <v>200</v>
      </c>
      <c r="D73" s="321">
        <v>200</v>
      </c>
      <c r="E73" s="321">
        <v>200</v>
      </c>
      <c r="F73" s="321">
        <v>200</v>
      </c>
      <c r="G73" s="321">
        <v>200</v>
      </c>
      <c r="H73" s="321">
        <v>200</v>
      </c>
      <c r="I73" s="321">
        <v>200</v>
      </c>
      <c r="J73" s="321">
        <v>200</v>
      </c>
      <c r="K73" s="321">
        <v>200</v>
      </c>
      <c r="L73" s="321">
        <v>200</v>
      </c>
      <c r="M73" s="321">
        <v>200</v>
      </c>
      <c r="N73" s="321">
        <v>200</v>
      </c>
      <c r="O73" s="321">
        <v>200</v>
      </c>
      <c r="P73" s="321">
        <v>2400</v>
      </c>
      <c r="Q73" s="321">
        <v>2.4590193027887317E-4</v>
      </c>
    </row>
    <row r="74" spans="1:17" ht="14.25" customHeight="1">
      <c r="B74" s="321" t="s">
        <v>918</v>
      </c>
      <c r="C74" s="321">
        <v>0</v>
      </c>
      <c r="D74" s="321">
        <v>0</v>
      </c>
      <c r="E74" s="321">
        <v>0</v>
      </c>
      <c r="F74" s="321">
        <v>4500</v>
      </c>
      <c r="G74" s="321">
        <v>0</v>
      </c>
      <c r="H74" s="321"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1">
        <v>0</v>
      </c>
      <c r="P74" s="321">
        <v>4500</v>
      </c>
      <c r="Q74" s="321">
        <v>4.6106611927288713E-4</v>
      </c>
    </row>
    <row r="75" spans="1:17" ht="14.25" customHeight="1">
      <c r="B75" s="321" t="s">
        <v>453</v>
      </c>
      <c r="C75" s="321">
        <v>0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>
        <v>0</v>
      </c>
      <c r="J75" s="321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</row>
    <row r="76" spans="1:17" ht="14.25" customHeight="1">
      <c r="B76" s="321" t="s">
        <v>454</v>
      </c>
      <c r="C76" s="321">
        <v>42809.681174574187</v>
      </c>
      <c r="D76" s="321">
        <v>46590.466329177238</v>
      </c>
      <c r="E76" s="321">
        <v>45710.469202187822</v>
      </c>
      <c r="F76" s="321">
        <v>54966.51761837137</v>
      </c>
      <c r="G76" s="321">
        <v>37512.421219012904</v>
      </c>
      <c r="H76" s="321">
        <v>42809.681174574187</v>
      </c>
      <c r="I76" s="321">
        <v>39061.949344136301</v>
      </c>
      <c r="J76" s="321">
        <v>36510.663575947234</v>
      </c>
      <c r="K76" s="321">
        <v>40812.219992046055</v>
      </c>
      <c r="L76" s="321">
        <v>37557.66875698154</v>
      </c>
      <c r="M76" s="321">
        <v>41343.199483193945</v>
      </c>
      <c r="N76" s="321">
        <v>37043.248299127234</v>
      </c>
      <c r="O76" s="321">
        <v>36774.75287601864</v>
      </c>
      <c r="P76" s="321">
        <v>496693.25787077443</v>
      </c>
      <c r="Q76" s="321">
        <v>5.0890762861218984E-2</v>
      </c>
    </row>
    <row r="77" spans="1:17" ht="14.25" customHeight="1">
      <c r="C77" s="321">
        <v>4.9650843701056567E-2</v>
      </c>
      <c r="D77" s="321">
        <v>4.8718495256526183E-2</v>
      </c>
      <c r="E77" s="321">
        <v>4.8720122406372163E-2</v>
      </c>
      <c r="F77" s="321">
        <v>5.2167473299192461E-2</v>
      </c>
      <c r="G77" s="321">
        <v>5.133020456517938E-2</v>
      </c>
      <c r="H77" s="321">
        <v>4.9650843701056567E-2</v>
      </c>
      <c r="I77" s="321">
        <v>5.075264745052635E-2</v>
      </c>
      <c r="J77" s="321">
        <v>5.1809438054781776E-2</v>
      </c>
      <c r="K77" s="321">
        <v>5.0237696347361784E-2</v>
      </c>
      <c r="L77" s="321">
        <v>5.1294151054491269E-2</v>
      </c>
      <c r="M77" s="321">
        <v>5.0063987424043645E-2</v>
      </c>
      <c r="N77" s="321">
        <v>5.536684925810717E-2</v>
      </c>
      <c r="O77" s="321">
        <v>5.2165665588736344E-2</v>
      </c>
      <c r="P77" s="321">
        <v>5.089076286121897E-2</v>
      </c>
    </row>
    <row r="78" spans="1:17" ht="14.25" customHeight="1"/>
    <row r="79" spans="1:17" ht="14.25" customHeight="1">
      <c r="A79" s="321" t="s">
        <v>919</v>
      </c>
      <c r="C79" s="321">
        <v>73166.934390170063</v>
      </c>
      <c r="D79" s="321">
        <v>76920.757704894408</v>
      </c>
      <c r="E79" s="321">
        <v>73195.632249651535</v>
      </c>
      <c r="F79" s="321">
        <v>85030.078510037056</v>
      </c>
      <c r="G79" s="321">
        <v>67089.925916848253</v>
      </c>
      <c r="H79" s="321">
        <v>73166.934390170063</v>
      </c>
      <c r="I79" s="321">
        <v>68890.61579681182</v>
      </c>
      <c r="J79" s="321">
        <v>67195.706016099197</v>
      </c>
      <c r="K79" s="321">
        <v>71412.691188379133</v>
      </c>
      <c r="L79" s="321">
        <v>67247.268674048537</v>
      </c>
      <c r="M79" s="321">
        <v>71815.515975322473</v>
      </c>
      <c r="N79" s="321">
        <v>66891.449962963787</v>
      </c>
      <c r="O79" s="321">
        <v>67476.673293174914</v>
      </c>
      <c r="P79" s="321">
        <v>856333.24967840116</v>
      </c>
      <c r="Q79" s="321">
        <v>8.7739166274124619E-2</v>
      </c>
    </row>
    <row r="80" spans="1:17" ht="14.25" customHeight="1">
      <c r="A80" s="321" t="s">
        <v>456</v>
      </c>
      <c r="C80" s="321">
        <v>8.4859310413398073E-2</v>
      </c>
      <c r="D80" s="321">
        <v>8.043412879573289E-2</v>
      </c>
      <c r="E80" s="321">
        <v>7.8014954233813508E-2</v>
      </c>
      <c r="F80" s="321">
        <v>8.0700116043335171E-2</v>
      </c>
      <c r="G80" s="321">
        <v>9.1802648553890615E-2</v>
      </c>
      <c r="H80" s="321">
        <v>8.4859310413398073E-2</v>
      </c>
      <c r="I80" s="321">
        <v>8.9508618870555764E-2</v>
      </c>
      <c r="J80" s="321">
        <v>9.535219104267123E-2</v>
      </c>
      <c r="K80" s="321">
        <v>8.7905267000151013E-2</v>
      </c>
      <c r="L80" s="321">
        <v>9.1842536332274405E-2</v>
      </c>
      <c r="M80" s="321">
        <v>8.696402633524461E-2</v>
      </c>
      <c r="N80" s="321">
        <v>9.997959133737451E-2</v>
      </c>
      <c r="O80" s="321">
        <v>9.5716906267712842E-2</v>
      </c>
      <c r="P80" s="321">
        <v>8.7739166274124619E-2</v>
      </c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000"/>
  <sheetViews>
    <sheetView workbookViewId="0"/>
  </sheetViews>
  <sheetFormatPr defaultColWidth="14.44140625" defaultRowHeight="15" customHeight="1"/>
  <cols>
    <col min="1" max="1" width="8.6640625" customWidth="1"/>
    <col min="2" max="2" width="23.44140625" customWidth="1"/>
    <col min="3" max="26" width="8.6640625" customWidth="1"/>
  </cols>
  <sheetData>
    <row r="1" spans="1:17" ht="14.25" customHeight="1">
      <c r="A1" s="321" t="s">
        <v>378</v>
      </c>
    </row>
    <row r="2" spans="1:17" ht="14.25" customHeight="1">
      <c r="A2" s="321" t="s">
        <v>920</v>
      </c>
    </row>
    <row r="3" spans="1:17" ht="14.25" customHeight="1">
      <c r="A3" s="321" t="s">
        <v>380</v>
      </c>
      <c r="B3" s="321">
        <v>2017</v>
      </c>
    </row>
    <row r="4" spans="1:17" ht="14.25" customHeight="1">
      <c r="C4" s="307">
        <v>42860</v>
      </c>
      <c r="D4" s="307">
        <v>42736</v>
      </c>
      <c r="E4" s="307">
        <v>42767</v>
      </c>
      <c r="F4" s="307">
        <v>42798</v>
      </c>
      <c r="G4" s="307">
        <v>42829</v>
      </c>
      <c r="H4" s="307">
        <v>42860</v>
      </c>
      <c r="I4" s="307">
        <v>42891</v>
      </c>
      <c r="J4" s="307">
        <v>42922</v>
      </c>
      <c r="K4" s="307">
        <v>42953</v>
      </c>
      <c r="L4" s="307">
        <v>42984</v>
      </c>
      <c r="M4" s="307">
        <v>43015</v>
      </c>
      <c r="N4" s="307">
        <v>43046</v>
      </c>
      <c r="O4" s="307">
        <v>43077</v>
      </c>
      <c r="P4" s="321" t="s">
        <v>33</v>
      </c>
      <c r="Q4" s="321" t="s">
        <v>542</v>
      </c>
    </row>
    <row r="5" spans="1:17" ht="14.25" customHeight="1"/>
    <row r="6" spans="1:17" ht="14.25" customHeight="1">
      <c r="A6" s="321" t="s">
        <v>738</v>
      </c>
    </row>
    <row r="7" spans="1:17" ht="14.25" customHeight="1">
      <c r="B7" s="321" t="s">
        <v>917</v>
      </c>
      <c r="C7" s="321">
        <v>1326.4457142857143</v>
      </c>
      <c r="D7" s="321">
        <v>1326.4457142857143</v>
      </c>
      <c r="E7" s="321">
        <v>1198.08</v>
      </c>
      <c r="F7" s="321">
        <v>1326.4457142857143</v>
      </c>
      <c r="G7" s="321">
        <v>1283.6571428571428</v>
      </c>
      <c r="H7" s="321">
        <v>1326.4457142857143</v>
      </c>
      <c r="I7" s="321">
        <v>1283.6571428571428</v>
      </c>
      <c r="J7" s="321">
        <v>1326.4457142857143</v>
      </c>
      <c r="K7" s="321">
        <v>1326.4457142857143</v>
      </c>
      <c r="L7" s="321">
        <v>1283.6571428571428</v>
      </c>
      <c r="M7" s="321">
        <v>1326.4457142857143</v>
      </c>
      <c r="N7" s="321">
        <v>1283.6571428571428</v>
      </c>
      <c r="O7" s="321">
        <v>1326.4457142857143</v>
      </c>
      <c r="P7" s="321">
        <v>15617.828571428568</v>
      </c>
      <c r="Q7" s="321">
        <v>1.6001892468661754E-3</v>
      </c>
    </row>
    <row r="8" spans="1:17" ht="14.25" customHeight="1">
      <c r="B8" s="321" t="s">
        <v>400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</row>
    <row r="9" spans="1:17" ht="14.25" customHeight="1">
      <c r="B9" s="321" t="s">
        <v>403</v>
      </c>
      <c r="C9" s="321">
        <v>0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</row>
    <row r="10" spans="1:17" ht="14.25" customHeight="1">
      <c r="B10" s="321" t="s">
        <v>402</v>
      </c>
      <c r="C10" s="321">
        <v>1326.4457142857143</v>
      </c>
      <c r="D10" s="321">
        <v>1326.4457142857143</v>
      </c>
      <c r="E10" s="321">
        <v>1198.08</v>
      </c>
      <c r="F10" s="321">
        <v>1326.4457142857143</v>
      </c>
      <c r="G10" s="321">
        <v>1283.6571428571428</v>
      </c>
      <c r="H10" s="321">
        <v>1326.4457142857143</v>
      </c>
      <c r="I10" s="321">
        <v>1283.6571428571428</v>
      </c>
      <c r="J10" s="321">
        <v>1326.4457142857143</v>
      </c>
      <c r="K10" s="321">
        <v>1326.4457142857143</v>
      </c>
      <c r="L10" s="321">
        <v>1283.6571428571428</v>
      </c>
      <c r="M10" s="321">
        <v>1326.4457142857143</v>
      </c>
      <c r="N10" s="321">
        <v>1283.6571428571428</v>
      </c>
      <c r="O10" s="321">
        <v>1326.4457142857143</v>
      </c>
      <c r="P10" s="321">
        <v>15617.828571428568</v>
      </c>
      <c r="Q10" s="321">
        <v>1.6001892468661754E-3</v>
      </c>
    </row>
    <row r="11" spans="1:17" ht="14.25" customHeight="1">
      <c r="C11" s="321">
        <v>1.5384171764645574E-3</v>
      </c>
      <c r="D11" s="321">
        <v>1.3870313892736959E-3</v>
      </c>
      <c r="E11" s="321">
        <v>1.2769635768655069E-3</v>
      </c>
      <c r="F11" s="321">
        <v>1.2588994970221755E-3</v>
      </c>
      <c r="G11" s="321">
        <v>1.7564950913116415E-3</v>
      </c>
      <c r="H11" s="321">
        <v>1.5384171764645574E-3</v>
      </c>
      <c r="I11" s="321">
        <v>1.6678378706811315E-3</v>
      </c>
      <c r="J11" s="321">
        <v>1.8822557668491662E-3</v>
      </c>
      <c r="K11" s="321">
        <v>1.632784911689004E-3</v>
      </c>
      <c r="L11" s="321">
        <v>1.7531467092363473E-3</v>
      </c>
      <c r="M11" s="321">
        <v>1.6062414711196015E-3</v>
      </c>
      <c r="N11" s="321">
        <v>1.9186236302429903E-3</v>
      </c>
      <c r="O11" s="321">
        <v>1.881587723684314E-3</v>
      </c>
      <c r="P11" s="321">
        <v>1.6001892468661754E-3</v>
      </c>
    </row>
    <row r="12" spans="1:17" ht="14.25" customHeight="1">
      <c r="A12" s="321" t="s">
        <v>406</v>
      </c>
    </row>
    <row r="13" spans="1:17" ht="14.25" customHeight="1">
      <c r="B13" s="321" t="s">
        <v>407</v>
      </c>
      <c r="C13" s="321">
        <v>0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</row>
    <row r="14" spans="1:17" ht="14.25" customHeight="1">
      <c r="B14" s="321" t="s">
        <v>408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</row>
    <row r="15" spans="1:17" ht="14.25" customHeight="1">
      <c r="B15" s="321" t="s">
        <v>409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</row>
    <row r="16" spans="1:17" ht="14.25" customHeight="1">
      <c r="B16" s="321" t="s">
        <v>410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</row>
    <row r="17" spans="1:17" ht="14.25" customHeight="1">
      <c r="B17" s="321" t="s">
        <v>411</v>
      </c>
      <c r="C17" s="321">
        <v>78.098179764570077</v>
      </c>
      <c r="D17" s="321">
        <v>77.842927151706533</v>
      </c>
      <c r="E17" s="321">
        <v>73.620778000839934</v>
      </c>
      <c r="F17" s="321">
        <v>73.380328242351581</v>
      </c>
      <c r="G17" s="321">
        <v>79.680890521562873</v>
      </c>
      <c r="H17" s="321">
        <v>78.098179764570077</v>
      </c>
      <c r="I17" s="321">
        <v>78.259248692473975</v>
      </c>
      <c r="J17" s="321">
        <v>79.268435887352652</v>
      </c>
      <c r="K17" s="321">
        <v>78.078506689819534</v>
      </c>
      <c r="L17" s="321">
        <v>78.621285246275363</v>
      </c>
      <c r="M17" s="321">
        <v>77.994037152755155</v>
      </c>
      <c r="N17" s="321">
        <v>85.517687698300463</v>
      </c>
      <c r="O17" s="321">
        <v>84.371148040819989</v>
      </c>
      <c r="P17" s="321">
        <v>944.73345308882813</v>
      </c>
      <c r="Q17" s="321">
        <v>6.0490704502745928E-2</v>
      </c>
    </row>
    <row r="18" spans="1:17" ht="14.25" customHeight="1">
      <c r="B18" s="321" t="s">
        <v>412</v>
      </c>
      <c r="C18" s="321">
        <v>42.669985523902653</v>
      </c>
      <c r="D18" s="321">
        <v>43.14080023981402</v>
      </c>
      <c r="E18" s="321">
        <v>40.348499686984894</v>
      </c>
      <c r="F18" s="321">
        <v>39.862415843314267</v>
      </c>
      <c r="G18" s="321">
        <v>43.503336684203127</v>
      </c>
      <c r="H18" s="321">
        <v>42.669985523902653</v>
      </c>
      <c r="I18" s="321">
        <v>42.659962586688813</v>
      </c>
      <c r="J18" s="321">
        <v>43.729457774159336</v>
      </c>
      <c r="K18" s="321">
        <v>42.773972370525627</v>
      </c>
      <c r="L18" s="321">
        <v>43.406898878119648</v>
      </c>
      <c r="M18" s="321">
        <v>43.224805755474954</v>
      </c>
      <c r="N18" s="321">
        <v>46.53214857177683</v>
      </c>
      <c r="O18" s="321">
        <v>46.599983592092848</v>
      </c>
      <c r="P18" s="321">
        <v>518.45226750705694</v>
      </c>
      <c r="Q18" s="321">
        <v>3.3196181219168931E-2</v>
      </c>
    </row>
    <row r="19" spans="1:17" ht="14.25" customHeight="1">
      <c r="B19" s="321" t="s">
        <v>413</v>
      </c>
      <c r="C19" s="321">
        <v>0</v>
      </c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</row>
    <row r="20" spans="1:17" ht="14.25" customHeight="1">
      <c r="B20" s="321" t="s">
        <v>311</v>
      </c>
      <c r="C20" s="321">
        <v>0</v>
      </c>
      <c r="D20" s="321">
        <v>0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</row>
    <row r="21" spans="1:17" ht="14.25" customHeight="1">
      <c r="B21" s="321" t="s">
        <v>414</v>
      </c>
      <c r="C21" s="321">
        <v>120.76816528847273</v>
      </c>
      <c r="D21" s="321">
        <v>120.98372739152055</v>
      </c>
      <c r="E21" s="321">
        <v>113.96927768782483</v>
      </c>
      <c r="F21" s="321">
        <v>113.24274408566585</v>
      </c>
      <c r="G21" s="321">
        <v>123.18422720576601</v>
      </c>
      <c r="H21" s="321">
        <v>120.76816528847273</v>
      </c>
      <c r="I21" s="321">
        <v>120.91921127916279</v>
      </c>
      <c r="J21" s="321">
        <v>122.99789366151199</v>
      </c>
      <c r="K21" s="321">
        <v>120.85247906034516</v>
      </c>
      <c r="L21" s="321">
        <v>122.02818412439501</v>
      </c>
      <c r="M21" s="321">
        <v>121.2188429082301</v>
      </c>
      <c r="N21" s="321">
        <v>132.04983627007729</v>
      </c>
      <c r="O21" s="321">
        <v>130.97113163291283</v>
      </c>
      <c r="P21" s="321">
        <v>1463.185720595885</v>
      </c>
      <c r="Q21" s="321">
        <v>9.3686885721914859E-2</v>
      </c>
    </row>
    <row r="22" spans="1:17" ht="14.25" customHeight="1">
      <c r="C22" s="321">
        <v>9.1046443882180209E-2</v>
      </c>
      <c r="D22" s="321">
        <v>9.1208954945185827E-2</v>
      </c>
      <c r="E22" s="321">
        <v>9.5126600634202085E-2</v>
      </c>
      <c r="F22" s="321">
        <v>8.5373070956504704E-2</v>
      </c>
      <c r="G22" s="321">
        <v>9.5963496087112937E-2</v>
      </c>
      <c r="H22" s="321">
        <v>9.1046443882180209E-2</v>
      </c>
      <c r="I22" s="321">
        <v>9.4198993829475997E-2</v>
      </c>
      <c r="J22" s="321">
        <v>9.2727423623020916E-2</v>
      </c>
      <c r="K22" s="321">
        <v>9.1110007562898068E-2</v>
      </c>
      <c r="L22" s="321">
        <v>9.5062910531379663E-2</v>
      </c>
      <c r="M22" s="321">
        <v>9.138620721731229E-2</v>
      </c>
      <c r="N22" s="321">
        <v>0.10287002024244804</v>
      </c>
      <c r="O22" s="321">
        <v>9.8738403104148331E-2</v>
      </c>
      <c r="P22" s="321">
        <v>9.3686885721914845E-2</v>
      </c>
    </row>
    <row r="23" spans="1:17" ht="14.25" customHeight="1">
      <c r="A23" s="321" t="s">
        <v>415</v>
      </c>
    </row>
    <row r="24" spans="1:17" ht="14.25" customHeight="1">
      <c r="B24" s="321" t="s">
        <v>416</v>
      </c>
      <c r="C24" s="321">
        <v>101.47</v>
      </c>
      <c r="D24" s="321">
        <v>101.47</v>
      </c>
      <c r="E24" s="321">
        <v>91.65</v>
      </c>
      <c r="F24" s="321">
        <v>101.47</v>
      </c>
      <c r="G24" s="321">
        <v>98.2</v>
      </c>
      <c r="H24" s="321">
        <v>101.47</v>
      </c>
      <c r="I24" s="321">
        <v>98.2</v>
      </c>
      <c r="J24" s="321">
        <v>101.47</v>
      </c>
      <c r="K24" s="321">
        <v>101.47</v>
      </c>
      <c r="L24" s="321">
        <v>98.2</v>
      </c>
      <c r="M24" s="321">
        <v>101.47</v>
      </c>
      <c r="N24" s="321">
        <v>98.2</v>
      </c>
      <c r="O24" s="321">
        <v>101.47</v>
      </c>
      <c r="P24" s="321">
        <v>1194.7400000000002</v>
      </c>
      <c r="Q24" s="321">
        <v>7.6498470612340511E-2</v>
      </c>
    </row>
    <row r="25" spans="1:17" ht="14.25" customHeight="1">
      <c r="B25" s="321" t="s">
        <v>417</v>
      </c>
      <c r="C25" s="321">
        <v>4.38</v>
      </c>
      <c r="D25" s="321">
        <v>7.96</v>
      </c>
      <c r="E25" s="321">
        <v>6.47</v>
      </c>
      <c r="F25" s="321">
        <v>6.37</v>
      </c>
      <c r="G25" s="321">
        <v>5.01</v>
      </c>
      <c r="H25" s="321">
        <v>4.38</v>
      </c>
      <c r="I25" s="321">
        <v>3.85</v>
      </c>
      <c r="J25" s="321">
        <v>3.18</v>
      </c>
      <c r="K25" s="321">
        <v>2.39</v>
      </c>
      <c r="L25" s="321">
        <v>1.54</v>
      </c>
      <c r="M25" s="321">
        <v>1.59</v>
      </c>
      <c r="N25" s="321">
        <v>1.54</v>
      </c>
      <c r="O25" s="321">
        <v>1.59</v>
      </c>
      <c r="P25" s="321">
        <v>45.870000000000005</v>
      </c>
      <c r="Q25" s="321">
        <v>2.9370280119423962E-3</v>
      </c>
    </row>
    <row r="26" spans="1:17" ht="14.25" customHeight="1">
      <c r="B26" s="321" t="s">
        <v>418</v>
      </c>
      <c r="C26" s="321">
        <v>23.03</v>
      </c>
      <c r="D26" s="321">
        <v>35.81</v>
      </c>
      <c r="E26" s="321">
        <v>26.27</v>
      </c>
      <c r="F26" s="321">
        <v>27.79</v>
      </c>
      <c r="G26" s="321">
        <v>25.13</v>
      </c>
      <c r="H26" s="321">
        <v>23.03</v>
      </c>
      <c r="I26" s="321">
        <v>24.19</v>
      </c>
      <c r="J26" s="321">
        <v>23.14</v>
      </c>
      <c r="K26" s="321">
        <v>20.77</v>
      </c>
      <c r="L26" s="321">
        <v>19.170000000000002</v>
      </c>
      <c r="M26" s="321">
        <v>15.19</v>
      </c>
      <c r="N26" s="321">
        <v>20.76</v>
      </c>
      <c r="O26" s="321">
        <v>20.84</v>
      </c>
      <c r="P26" s="321">
        <v>282.08999999999997</v>
      </c>
      <c r="Q26" s="321">
        <v>1.8062049964875308E-2</v>
      </c>
    </row>
    <row r="27" spans="1:17" ht="14.25" customHeight="1">
      <c r="B27" s="321" t="s">
        <v>419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</row>
    <row r="28" spans="1:17" ht="14.25" customHeight="1">
      <c r="B28" s="321" t="s">
        <v>420</v>
      </c>
      <c r="C28" s="321">
        <v>128.88</v>
      </c>
      <c r="D28" s="321">
        <v>145.24</v>
      </c>
      <c r="E28" s="321">
        <v>124.39</v>
      </c>
      <c r="F28" s="321">
        <v>135.63</v>
      </c>
      <c r="G28" s="321">
        <v>128.34</v>
      </c>
      <c r="H28" s="321">
        <v>128.88</v>
      </c>
      <c r="I28" s="321">
        <v>126.24</v>
      </c>
      <c r="J28" s="321">
        <v>127.79</v>
      </c>
      <c r="K28" s="321">
        <v>124.63</v>
      </c>
      <c r="L28" s="321">
        <v>118.91000000000001</v>
      </c>
      <c r="M28" s="321">
        <v>118.25</v>
      </c>
      <c r="N28" s="321">
        <v>120.50000000000001</v>
      </c>
      <c r="O28" s="321">
        <v>123.9</v>
      </c>
      <c r="P28" s="321">
        <v>1522.7</v>
      </c>
      <c r="Q28" s="321">
        <v>9.7497548589158212E-2</v>
      </c>
    </row>
    <row r="29" spans="1:17" ht="14.25" customHeight="1">
      <c r="C29" s="321">
        <v>9.7161910669975177E-2</v>
      </c>
      <c r="D29" s="321">
        <v>0.10949562310449408</v>
      </c>
      <c r="E29" s="321">
        <v>0.10382445245726496</v>
      </c>
      <c r="F29" s="321">
        <v>0.10225069789081885</v>
      </c>
      <c r="G29" s="321">
        <v>9.9979967948717954E-2</v>
      </c>
      <c r="H29" s="321">
        <v>9.7161910669975177E-2</v>
      </c>
      <c r="I29" s="321">
        <v>9.8344017094017092E-2</v>
      </c>
      <c r="J29" s="321">
        <v>9.6340165770609318E-2</v>
      </c>
      <c r="K29" s="321">
        <v>9.3957859456851381E-2</v>
      </c>
      <c r="L29" s="321">
        <v>9.2633769586894593E-2</v>
      </c>
      <c r="M29" s="321">
        <v>8.9148013165150267E-2</v>
      </c>
      <c r="N29" s="321">
        <v>9.38724180911681E-2</v>
      </c>
      <c r="O29" s="321">
        <v>9.3407516542597185E-2</v>
      </c>
      <c r="P29" s="321">
        <v>9.7497548589158198E-2</v>
      </c>
      <c r="Q29" s="321">
        <v>2985.8857205958848</v>
      </c>
    </row>
    <row r="30" spans="1:17" ht="14.25" customHeight="1"/>
    <row r="31" spans="1:17" ht="14.25" customHeight="1">
      <c r="A31" s="321" t="s">
        <v>604</v>
      </c>
      <c r="C31" s="321">
        <v>1576.0938795741872</v>
      </c>
      <c r="D31" s="321">
        <v>1592.6694416772348</v>
      </c>
      <c r="E31" s="321">
        <v>1436.4392776878249</v>
      </c>
      <c r="F31" s="321">
        <v>1575.3184583713801</v>
      </c>
      <c r="G31" s="321">
        <v>1535.1813700629089</v>
      </c>
      <c r="H31" s="321">
        <v>1576.0938795741872</v>
      </c>
      <c r="I31" s="321">
        <v>1530.8163541363056</v>
      </c>
      <c r="J31" s="321">
        <v>1577.2336079472263</v>
      </c>
      <c r="K31" s="321">
        <v>1571.9281933460593</v>
      </c>
      <c r="L31" s="321">
        <v>1524.5953269815379</v>
      </c>
      <c r="M31" s="321">
        <v>1565.9145571939443</v>
      </c>
      <c r="N31" s="321">
        <v>1536.2069791272202</v>
      </c>
      <c r="O31" s="321">
        <v>1581.3168459186272</v>
      </c>
      <c r="P31" s="321">
        <v>18603.714292024455</v>
      </c>
      <c r="Q31" s="321">
        <v>1.9061205228189473E-3</v>
      </c>
    </row>
    <row r="32" spans="1:17" ht="14.25" customHeight="1">
      <c r="C32" s="321">
        <v>1.8279601418617248E-3</v>
      </c>
      <c r="D32" s="321">
        <v>1.6654149389995344E-3</v>
      </c>
      <c r="E32" s="321">
        <v>1.5310168252423461E-3</v>
      </c>
      <c r="F32" s="321">
        <v>1.4950989652534762E-3</v>
      </c>
      <c r="G32" s="321">
        <v>2.1006688240651776E-3</v>
      </c>
      <c r="H32" s="321">
        <v>1.8279601418617248E-3</v>
      </c>
      <c r="I32" s="321">
        <v>1.9889683960343041E-3</v>
      </c>
      <c r="J32" s="321">
        <v>2.2381293273095971E-3</v>
      </c>
      <c r="K32" s="321">
        <v>1.9349609325973178E-3</v>
      </c>
      <c r="L32" s="321">
        <v>2.0822065263202873E-3</v>
      </c>
      <c r="M32" s="321">
        <v>1.8962230228541585E-3</v>
      </c>
      <c r="N32" s="321">
        <v>2.2960983215014907E-3</v>
      </c>
      <c r="O32" s="321">
        <v>2.2431271272476631E-3</v>
      </c>
      <c r="P32" s="321">
        <v>1.9061205228189473E-3</v>
      </c>
    </row>
    <row r="33" spans="1:17" ht="14.25" customHeight="1"/>
    <row r="34" spans="1:17" ht="14.25" customHeight="1">
      <c r="A34" s="321" t="s">
        <v>422</v>
      </c>
    </row>
    <row r="35" spans="1:17" ht="14.25" customHeight="1">
      <c r="B35" s="321" t="s">
        <v>606</v>
      </c>
      <c r="C35" s="321">
        <v>0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</row>
    <row r="36" spans="1:17" ht="14.25" customHeight="1">
      <c r="B36" s="321" t="s">
        <v>441</v>
      </c>
      <c r="C36" s="321">
        <v>0</v>
      </c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</row>
    <row r="37" spans="1:17" ht="14.25" customHeight="1">
      <c r="B37" s="321" t="s">
        <v>611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</row>
    <row r="38" spans="1:17" ht="14.25" customHeight="1">
      <c r="B38" s="321" t="s">
        <v>443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</row>
    <row r="39" spans="1:17" ht="14.25" customHeight="1">
      <c r="B39" s="321" t="s">
        <v>921</v>
      </c>
      <c r="C39" s="321">
        <v>0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</row>
    <row r="40" spans="1:17" ht="14.25" customHeight="1">
      <c r="B40" s="321" t="s">
        <v>449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</row>
    <row r="41" spans="1:17" ht="14.25" customHeight="1">
      <c r="B41" s="321" t="s">
        <v>453</v>
      </c>
      <c r="C41" s="321">
        <v>0</v>
      </c>
      <c r="D41" s="321">
        <v>0</v>
      </c>
      <c r="E41" s="321">
        <v>0</v>
      </c>
      <c r="F41" s="321">
        <v>0</v>
      </c>
      <c r="G41" s="321">
        <v>0</v>
      </c>
      <c r="H41" s="321">
        <v>0</v>
      </c>
      <c r="I41" s="321">
        <v>0</v>
      </c>
      <c r="J41" s="321">
        <v>0</v>
      </c>
      <c r="K41" s="321">
        <v>0</v>
      </c>
      <c r="L41" s="321">
        <v>0</v>
      </c>
      <c r="M41" s="321">
        <v>0</v>
      </c>
      <c r="N41" s="321">
        <v>0</v>
      </c>
      <c r="O41" s="321">
        <v>0</v>
      </c>
      <c r="P41" s="321">
        <v>0</v>
      </c>
      <c r="Q41" s="321">
        <v>0</v>
      </c>
    </row>
    <row r="42" spans="1:17" ht="14.25" customHeight="1">
      <c r="B42" s="321" t="s">
        <v>454</v>
      </c>
      <c r="C42" s="321">
        <v>0</v>
      </c>
      <c r="D42" s="321">
        <v>0</v>
      </c>
      <c r="E42" s="321">
        <v>0</v>
      </c>
      <c r="F42" s="321">
        <v>0</v>
      </c>
      <c r="G42" s="321">
        <v>0</v>
      </c>
      <c r="H42" s="321">
        <v>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</row>
    <row r="43" spans="1:17" ht="14.25" customHeight="1"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1">
        <v>0</v>
      </c>
      <c r="P43" s="321">
        <v>0</v>
      </c>
    </row>
    <row r="44" spans="1:17" ht="14.25" customHeight="1"/>
    <row r="45" spans="1:17" ht="14.25" customHeight="1">
      <c r="A45" s="321" t="s">
        <v>922</v>
      </c>
      <c r="C45" s="321">
        <v>1576.0938795741872</v>
      </c>
      <c r="D45" s="321">
        <v>1592.6694416772348</v>
      </c>
      <c r="E45" s="321">
        <v>1436.4392776878249</v>
      </c>
      <c r="F45" s="321">
        <v>1575.3184583713801</v>
      </c>
      <c r="G45" s="321">
        <v>1535.1813700629089</v>
      </c>
      <c r="H45" s="321">
        <v>1576.0938795741872</v>
      </c>
      <c r="I45" s="321">
        <v>1530.8163541363056</v>
      </c>
      <c r="J45" s="321">
        <v>1577.2336079472263</v>
      </c>
      <c r="K45" s="321">
        <v>1571.9281933460593</v>
      </c>
      <c r="L45" s="321">
        <v>1524.5953269815379</v>
      </c>
      <c r="M45" s="321">
        <v>1565.9145571939443</v>
      </c>
      <c r="N45" s="321">
        <v>1536.2069791272202</v>
      </c>
      <c r="O45" s="321">
        <v>1581.3168459186272</v>
      </c>
      <c r="P45" s="321">
        <v>18603.714292024455</v>
      </c>
      <c r="Q45" s="321">
        <v>1.9061205228189473E-3</v>
      </c>
    </row>
    <row r="46" spans="1:17" ht="14.25" customHeight="1">
      <c r="A46" s="321" t="s">
        <v>456</v>
      </c>
      <c r="C46" s="321">
        <v>1.8279601418617248E-3</v>
      </c>
      <c r="D46" s="321">
        <v>1.6654149389995344E-3</v>
      </c>
      <c r="E46" s="321">
        <v>1.5310168252423461E-3</v>
      </c>
      <c r="F46" s="321">
        <v>1.4950989652534762E-3</v>
      </c>
      <c r="G46" s="321">
        <v>2.1006688240651776E-3</v>
      </c>
      <c r="H46" s="321">
        <v>1.8279601418617248E-3</v>
      </c>
      <c r="I46" s="321">
        <v>1.9889683960343041E-3</v>
      </c>
      <c r="J46" s="321">
        <v>2.2381293273095971E-3</v>
      </c>
      <c r="K46" s="321">
        <v>1.9349609325973178E-3</v>
      </c>
      <c r="L46" s="321">
        <v>2.0822065263202873E-3</v>
      </c>
      <c r="M46" s="321">
        <v>1.8962230228541585E-3</v>
      </c>
      <c r="N46" s="321">
        <v>2.2960983215014907E-3</v>
      </c>
      <c r="O46" s="321">
        <v>2.2431271272476631E-3</v>
      </c>
      <c r="P46" s="321">
        <v>1.9061205228189473E-3</v>
      </c>
    </row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Payroll Labor Report</vt:lpstr>
      <vt:lpstr>Register Totals</vt:lpstr>
      <vt:lpstr>Daily Report</vt:lpstr>
      <vt:lpstr>Rooms Budget</vt:lpstr>
      <vt:lpstr>Sheet1</vt:lpstr>
      <vt:lpstr>Sheet4</vt:lpstr>
      <vt:lpstr>Food Budget</vt:lpstr>
      <vt:lpstr>Sheet2</vt:lpstr>
      <vt:lpstr>Beverage Budget</vt:lpstr>
      <vt:lpstr>Sheet3</vt:lpstr>
      <vt:lpstr>Telephone</vt:lpstr>
      <vt:lpstr>Other</vt:lpstr>
      <vt:lpstr>Sheet5</vt:lpstr>
      <vt:lpstr>Sheet6</vt:lpstr>
      <vt:lpstr>Sheet7</vt:lpstr>
      <vt:lpstr>Sheet8</vt:lpstr>
      <vt:lpstr>BevAllow</vt:lpstr>
      <vt:lpstr>LastYearTable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kdiazalvarez</dc:creator>
  <cp:keywords/>
  <dc:description/>
  <cp:lastModifiedBy>Sean Brown</cp:lastModifiedBy>
  <cp:revision/>
  <dcterms:created xsi:type="dcterms:W3CDTF">2014-12-19T15:52:04Z</dcterms:created>
  <dcterms:modified xsi:type="dcterms:W3CDTF">2023-11-15T16:54:24Z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0x010100633C9A7BFD39224DA8D3E31F32344E03</vt:lpwstr>
  </property>
</Properties>
</file>